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autoCompressPictures="0"/>
  <mc:AlternateContent>
    <mc:Choice Requires="x15">
      <x15ac:absPath xmlns:x15ac="http://schemas.microsoft.com/office/spreadsheetml/2010/11/ac" url="N:\STV\VRF\Vorsorge_Reha\Corona\tk.de Leistungserbringer\"/>
    </mc:Choice>
  </mc:AlternateContent>
  <bookViews>
    <workbookView xWindow="0" yWindow="0" windowWidth="20640" windowHeight="13932"/>
  </bookViews>
  <sheets>
    <sheet name="1_Referenzwert" sheetId="1" r:id="rId1"/>
    <sheet name="2_Vergütungssatz" sheetId="2" r:id="rId2"/>
    <sheet name="3_Ausgleichsbetrag" sheetId="3" r:id="rId3"/>
    <sheet name="4_Nachberechnung" sheetId="6" r:id="rId4"/>
    <sheet name="Kalenderwochen 2020" sheetId="4" state="hidden" r:id="rId5"/>
  </sheets>
  <definedNames>
    <definedName name="_xlnm.Print_Area" localSheetId="0">'1_Referenzwert'!$A$1:$D$20</definedName>
    <definedName name="_xlnm.Print_Area" localSheetId="4">'Kalenderwochen 2020'!$A$1:$I$28</definedName>
  </definedNames>
  <calcPr calcId="162913"/>
  <extLst>
    <ext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25" i="6" l="1"/>
  <c r="D23" i="6"/>
  <c r="D20" i="6"/>
  <c r="F18" i="6"/>
  <c r="F20" i="6" s="1"/>
  <c r="F23" i="6" s="1"/>
  <c r="D16" i="6"/>
  <c r="F27" i="6" l="1"/>
  <c r="K17" i="3"/>
  <c r="J17" i="3"/>
  <c r="I17" i="3"/>
  <c r="H17" i="3"/>
  <c r="G17" i="3"/>
  <c r="F17" i="3"/>
  <c r="E17" i="3"/>
  <c r="K20" i="3" l="1"/>
  <c r="J20" i="3"/>
  <c r="I20" i="3"/>
  <c r="H20" i="3"/>
  <c r="G20" i="3"/>
  <c r="F20" i="3"/>
  <c r="E20" i="3"/>
  <c r="C15" i="2" l="1"/>
  <c r="C14" i="1"/>
  <c r="K25" i="3" s="1"/>
  <c r="K26" i="3" s="1"/>
  <c r="F25" i="3" l="1"/>
  <c r="F26" i="3" s="1"/>
  <c r="G25" i="3"/>
  <c r="G26" i="3" s="1"/>
  <c r="H25" i="3"/>
  <c r="H26" i="3" s="1"/>
  <c r="I25" i="3"/>
  <c r="I26" i="3" s="1"/>
  <c r="J25" i="3"/>
  <c r="J26" i="3" s="1"/>
  <c r="E25" i="3" l="1"/>
  <c r="E26" i="3" s="1"/>
  <c r="D10" i="3" l="1"/>
  <c r="D11" i="3" s="1"/>
  <c r="J28" i="3" l="1"/>
  <c r="K28" i="3"/>
  <c r="I28" i="3"/>
  <c r="H28" i="3"/>
  <c r="G28" i="3"/>
  <c r="F28" i="3"/>
  <c r="E28" i="3"/>
  <c r="L28" i="3" l="1"/>
</calcChain>
</file>

<file path=xl/sharedStrings.xml><?xml version="1.0" encoding="utf-8"?>
<sst xmlns="http://schemas.openxmlformats.org/spreadsheetml/2006/main" count="483" uniqueCount="452">
  <si>
    <t xml:space="preserve">Ausgleichszahlungsvereinbarung Vorsorge und Rehabilitation nach § 111d SGB V </t>
  </si>
  <si>
    <t>Anlage 1: Ermittlung des Referenzwertes 2019</t>
  </si>
  <si>
    <t>Vorsorge- oder Rehabilitationseinrichtung (Name, Anschrift):</t>
  </si>
  <si>
    <t>Ansprechpartner (Name, E-Mailadresse, Telefonnummer)</t>
  </si>
  <si>
    <t>IK:</t>
  </si>
  <si>
    <t>Nr.</t>
  </si>
  <si>
    <t>Ermittlung der im Jahresdurchschnitt pro Tag behandelten Patientinnen und Patienten im Jahr 2019</t>
  </si>
  <si>
    <t>Tage</t>
  </si>
  <si>
    <t xml:space="preserve">Patientenbezogene Belegungstage der GKV 2019 </t>
  </si>
  <si>
    <t>Anzahl der Kalendertage der Regelöffnungszeit</t>
  </si>
  <si>
    <t>Anlage 2: Berechnung des durchschnittlichen Vergütungssatzes</t>
  </si>
  <si>
    <t>Vergütungsansprüche 01.01.2020 – 31.03.2020 nach § 4</t>
  </si>
  <si>
    <t>Patientenbezogene Belegungstage vom 01.01.2020 – 31.03.2020 nach § 4</t>
  </si>
  <si>
    <t xml:space="preserve"> </t>
  </si>
  <si>
    <t>Durchschnittlicher Vergütungssatz (Nr. 1/ Nr. 2)</t>
  </si>
  <si>
    <t>Anlage 3: Ermittlung des Ausgleichsbetrages</t>
  </si>
  <si>
    <t>IBAN:</t>
  </si>
  <si>
    <t>Durchschnittlicher Vergütungssatz</t>
  </si>
  <si>
    <t>Datum</t>
  </si>
  <si>
    <t>Summe:</t>
  </si>
  <si>
    <t>Tag 1 bis Tag 7</t>
  </si>
  <si>
    <t>Belegungstage insgesamt</t>
  </si>
  <si>
    <t>davon: Rehabilitation oder Vorsorge</t>
  </si>
  <si>
    <t>davon: KH-Behandlung (§ 22 KHG)</t>
  </si>
  <si>
    <t>davon: Kurzzeit-P (§ 149 SGB XI)</t>
  </si>
  <si>
    <t>davon: Kurzzeit-P (§ 39c SGB V)</t>
  </si>
  <si>
    <t>Referenzwert 2019</t>
  </si>
  <si>
    <t>Hiermit wird die Richtigkeit der obigen Angaben bestätigt.</t>
  </si>
  <si>
    <t xml:space="preserve">Name: </t>
  </si>
  <si>
    <t xml:space="preserve">Datum: </t>
  </si>
  <si>
    <t>Rechtsverbindliche Unterschrift:</t>
  </si>
  <si>
    <t>Referenzwert 
(Belegungsstage der GKV 2019 / Anzahl der Kalendertage der Regelöffnungszeit)</t>
  </si>
  <si>
    <t>2_2</t>
  </si>
  <si>
    <t>2_3</t>
  </si>
  <si>
    <t>2_1</t>
  </si>
  <si>
    <t>2_4</t>
  </si>
  <si>
    <t>1_1</t>
  </si>
  <si>
    <t>Davon tagesbezogener Pauschalsatz (60 %) (Ausgleichsbetrag)</t>
  </si>
  <si>
    <t>Differenz
Referenzwert 2019 - Nr.2</t>
  </si>
  <si>
    <t>Ausgleichsbetrag pro Tag
(Differenz nach Nr. 4 * tagesbezogener Pauschalsatz)</t>
  </si>
  <si>
    <t>Ausgleichsbetrag pro
Kalenderwoche</t>
  </si>
  <si>
    <t>____________________________________________________________________________________________</t>
  </si>
  <si>
    <t>__________________________________________________________________________</t>
  </si>
  <si>
    <t>KW</t>
  </si>
  <si>
    <t>_______________________________________________________________</t>
  </si>
  <si>
    <t>Vorsorge- oder Rehabilitationseinrichtung 
(Name, Anschrift):</t>
  </si>
  <si>
    <t>Vorsorge- oder Rehabilitationseinrichtung
(Name, Anschrift):</t>
  </si>
  <si>
    <t xml:space="preserve">
</t>
  </si>
  <si>
    <t>X</t>
  </si>
  <si>
    <t>nicht geöffnet = "X" auswählen</t>
  </si>
  <si>
    <t>Mo</t>
  </si>
  <si>
    <t>Di</t>
  </si>
  <si>
    <t>Mi</t>
  </si>
  <si>
    <t>Do</t>
  </si>
  <si>
    <t>Fr</t>
  </si>
  <si>
    <t>Sa</t>
  </si>
  <si>
    <t>So</t>
  </si>
  <si>
    <t>01.01.</t>
  </si>
  <si>
    <t>02.01.</t>
  </si>
  <si>
    <t>03.01.</t>
  </si>
  <si>
    <t>04.01.</t>
  </si>
  <si>
    <t>05.01.</t>
  </si>
  <si>
    <t>29.06.</t>
  </si>
  <si>
    <t>30.06.</t>
  </si>
  <si>
    <t>01.07.</t>
  </si>
  <si>
    <t>02.07.</t>
  </si>
  <si>
    <t>03.07.</t>
  </si>
  <si>
    <t>04.07.</t>
  </si>
  <si>
    <t>05.07.</t>
  </si>
  <si>
    <t>06.01.</t>
  </si>
  <si>
    <t>07.01.</t>
  </si>
  <si>
    <t>08.01.</t>
  </si>
  <si>
    <t>09.01.</t>
  </si>
  <si>
    <t>10.01.</t>
  </si>
  <si>
    <t>11.01.</t>
  </si>
  <si>
    <t>12.01.</t>
  </si>
  <si>
    <t>06.07.</t>
  </si>
  <si>
    <t>07.07.</t>
  </si>
  <si>
    <t>08.07.</t>
  </si>
  <si>
    <t>09.07.</t>
  </si>
  <si>
    <t>10.07.</t>
  </si>
  <si>
    <t>11.07.</t>
  </si>
  <si>
    <t>12.07.</t>
  </si>
  <si>
    <t>13.01.</t>
  </si>
  <si>
    <t>14.01.</t>
  </si>
  <si>
    <t>15.01.</t>
  </si>
  <si>
    <t>16.01.</t>
  </si>
  <si>
    <t>17.01.</t>
  </si>
  <si>
    <t>18.01.</t>
  </si>
  <si>
    <t>19.01.</t>
  </si>
  <si>
    <t>13.07.</t>
  </si>
  <si>
    <t>14.07.</t>
  </si>
  <si>
    <t>15.07.</t>
  </si>
  <si>
    <t>16.07.</t>
  </si>
  <si>
    <t>17.07.</t>
  </si>
  <si>
    <t>18.07.</t>
  </si>
  <si>
    <t>19.07.</t>
  </si>
  <si>
    <t>20.01.</t>
  </si>
  <si>
    <t>21.01.</t>
  </si>
  <si>
    <t>22.01.</t>
  </si>
  <si>
    <t>23.01.</t>
  </si>
  <si>
    <t>24.01.</t>
  </si>
  <si>
    <t>25.01.</t>
  </si>
  <si>
    <t>26.01.</t>
  </si>
  <si>
    <t>20.07.</t>
  </si>
  <si>
    <t>21.07.</t>
  </si>
  <si>
    <t>22.07.</t>
  </si>
  <si>
    <t>23.07.</t>
  </si>
  <si>
    <t>24.07.</t>
  </si>
  <si>
    <t>25.07.</t>
  </si>
  <si>
    <t>26.07.</t>
  </si>
  <si>
    <t>27.01.</t>
  </si>
  <si>
    <t>28.01.</t>
  </si>
  <si>
    <t>29.01.</t>
  </si>
  <si>
    <t>30.01.</t>
  </si>
  <si>
    <t>31.01.</t>
  </si>
  <si>
    <t>01.02.</t>
  </si>
  <si>
    <t>02.02.</t>
  </si>
  <si>
    <t>27.07.</t>
  </si>
  <si>
    <t>28.07.</t>
  </si>
  <si>
    <t>29.07.</t>
  </si>
  <si>
    <t>30.07.</t>
  </si>
  <si>
    <t>31.07.</t>
  </si>
  <si>
    <t>01.08.</t>
  </si>
  <si>
    <t>02.08.</t>
  </si>
  <si>
    <t>03.02.</t>
  </si>
  <si>
    <t>04.02.</t>
  </si>
  <si>
    <t>05.02.</t>
  </si>
  <si>
    <t>06.02.</t>
  </si>
  <si>
    <t>07.02.</t>
  </si>
  <si>
    <t>08.02.</t>
  </si>
  <si>
    <t>09.02.</t>
  </si>
  <si>
    <t>03.08.</t>
  </si>
  <si>
    <t>04.08.</t>
  </si>
  <si>
    <t>05.08.</t>
  </si>
  <si>
    <t>06.08.</t>
  </si>
  <si>
    <t>07.08.</t>
  </si>
  <si>
    <t>08.08.</t>
  </si>
  <si>
    <t>09.08.</t>
  </si>
  <si>
    <t>10.02.</t>
  </si>
  <si>
    <t>11.02.</t>
  </si>
  <si>
    <t>12.02.</t>
  </si>
  <si>
    <t>13.02.</t>
  </si>
  <si>
    <t>14.02.</t>
  </si>
  <si>
    <t>15.02.</t>
  </si>
  <si>
    <t>16.02.</t>
  </si>
  <si>
    <t>10.08.</t>
  </si>
  <si>
    <t>11.08.</t>
  </si>
  <si>
    <t>12.08.</t>
  </si>
  <si>
    <t>13.08.</t>
  </si>
  <si>
    <t>14.08.</t>
  </si>
  <si>
    <t>15.08.</t>
  </si>
  <si>
    <t>16.08.</t>
  </si>
  <si>
    <t>17.02.</t>
  </si>
  <si>
    <t>18.02.</t>
  </si>
  <si>
    <t>19.02.</t>
  </si>
  <si>
    <t>20.02.</t>
  </si>
  <si>
    <t>21.02.</t>
  </si>
  <si>
    <t>22.02.</t>
  </si>
  <si>
    <t>23.02.</t>
  </si>
  <si>
    <t>17.08.</t>
  </si>
  <si>
    <t>18.08.</t>
  </si>
  <si>
    <t>19.08.</t>
  </si>
  <si>
    <t>20.08.</t>
  </si>
  <si>
    <t>21.08.</t>
  </si>
  <si>
    <t>22.08.</t>
  </si>
  <si>
    <t>23.08.</t>
  </si>
  <si>
    <t>24.02.</t>
  </si>
  <si>
    <t>25.02.</t>
  </si>
  <si>
    <t>26.02.</t>
  </si>
  <si>
    <t>27.02.</t>
  </si>
  <si>
    <t>28.02.</t>
  </si>
  <si>
    <t>29.02.</t>
  </si>
  <si>
    <t>01.03.</t>
  </si>
  <si>
    <t>24.08.</t>
  </si>
  <si>
    <t>25.08.</t>
  </si>
  <si>
    <t>26.08.</t>
  </si>
  <si>
    <t>27.08.</t>
  </si>
  <si>
    <t>28.08.</t>
  </si>
  <si>
    <t>29.08.</t>
  </si>
  <si>
    <t>30.08.</t>
  </si>
  <si>
    <t>02.03.</t>
  </si>
  <si>
    <t>03.03.</t>
  </si>
  <si>
    <t>04.03.</t>
  </si>
  <si>
    <t>05.03.</t>
  </si>
  <si>
    <t>06.03.</t>
  </si>
  <si>
    <t>07.03.</t>
  </si>
  <si>
    <t>08.03.</t>
  </si>
  <si>
    <t>31.08.</t>
  </si>
  <si>
    <t>01.09.</t>
  </si>
  <si>
    <t>02.09.</t>
  </si>
  <si>
    <t>03.09.</t>
  </si>
  <si>
    <t>04.09.</t>
  </si>
  <si>
    <t>05.09.</t>
  </si>
  <si>
    <t>06.09.</t>
  </si>
  <si>
    <t>09.03.</t>
  </si>
  <si>
    <t>10.03.</t>
  </si>
  <si>
    <t>11.03.</t>
  </si>
  <si>
    <t>12.03.</t>
  </si>
  <si>
    <t>13.03.</t>
  </si>
  <si>
    <t>14.03.</t>
  </si>
  <si>
    <t>15.03.</t>
  </si>
  <si>
    <t>07.09.</t>
  </si>
  <si>
    <t>08.09.</t>
  </si>
  <si>
    <t>09.09.</t>
  </si>
  <si>
    <t>10.09.</t>
  </si>
  <si>
    <t>11.09.</t>
  </si>
  <si>
    <t>12.09.</t>
  </si>
  <si>
    <t>13.09.</t>
  </si>
  <si>
    <t>16.03.</t>
  </si>
  <si>
    <t>17.03.</t>
  </si>
  <si>
    <t>18.03.</t>
  </si>
  <si>
    <t>19.03.</t>
  </si>
  <si>
    <t>20.03.</t>
  </si>
  <si>
    <t>21.03.</t>
  </si>
  <si>
    <t>22.03.</t>
  </si>
  <si>
    <t>14.09.</t>
  </si>
  <si>
    <t>15.09.</t>
  </si>
  <si>
    <t>16.09.</t>
  </si>
  <si>
    <t>17.09.</t>
  </si>
  <si>
    <t>18.09.</t>
  </si>
  <si>
    <t>19.09.</t>
  </si>
  <si>
    <t>20.09.</t>
  </si>
  <si>
    <t>23.03.</t>
  </si>
  <si>
    <t>24.03.</t>
  </si>
  <si>
    <t>25.03.</t>
  </si>
  <si>
    <t>26.03.</t>
  </si>
  <si>
    <t>27.03.</t>
  </si>
  <si>
    <t>28.03.</t>
  </si>
  <si>
    <t>29.03.</t>
  </si>
  <si>
    <t>21.09.</t>
  </si>
  <si>
    <t>22.09.</t>
  </si>
  <si>
    <t>23.09.</t>
  </si>
  <si>
    <t>24.09.</t>
  </si>
  <si>
    <t>25.09.</t>
  </si>
  <si>
    <t>26.09.</t>
  </si>
  <si>
    <t>27.09.</t>
  </si>
  <si>
    <t>30.03.</t>
  </si>
  <si>
    <t>31.03.</t>
  </si>
  <si>
    <t>01.04.</t>
  </si>
  <si>
    <t>02.04.</t>
  </si>
  <si>
    <t>03.04.</t>
  </si>
  <si>
    <t>04.04.</t>
  </si>
  <si>
    <t>05.04.</t>
  </si>
  <si>
    <t>28.09.</t>
  </si>
  <si>
    <t>29.09.</t>
  </si>
  <si>
    <t>30.09.</t>
  </si>
  <si>
    <t>01.10.</t>
  </si>
  <si>
    <t>02.10.</t>
  </si>
  <si>
    <t>03.10.</t>
  </si>
  <si>
    <t>04.10.</t>
  </si>
  <si>
    <t>06.04.</t>
  </si>
  <si>
    <t>07.04.</t>
  </si>
  <si>
    <t>08.04.</t>
  </si>
  <si>
    <t>09.04.</t>
  </si>
  <si>
    <t>10.04.</t>
  </si>
  <si>
    <t>11.04.</t>
  </si>
  <si>
    <t>12.04.</t>
  </si>
  <si>
    <t>05.10.</t>
  </si>
  <si>
    <t>06.10.</t>
  </si>
  <si>
    <t>07.10.</t>
  </si>
  <si>
    <t>08.10.</t>
  </si>
  <si>
    <t>09.10.</t>
  </si>
  <si>
    <t>10.10.</t>
  </si>
  <si>
    <t>11.10.</t>
  </si>
  <si>
    <t>13.04.</t>
  </si>
  <si>
    <t>14.04.</t>
  </si>
  <si>
    <t>15.04.</t>
  </si>
  <si>
    <t>16.04.</t>
  </si>
  <si>
    <t>17.04.</t>
  </si>
  <si>
    <t>18.04.</t>
  </si>
  <si>
    <t>19.04.</t>
  </si>
  <si>
    <t>12.10.</t>
  </si>
  <si>
    <t>13.10.</t>
  </si>
  <si>
    <t>14.10.</t>
  </si>
  <si>
    <t>15.10.</t>
  </si>
  <si>
    <t>16.10.</t>
  </si>
  <si>
    <t>17.10.</t>
  </si>
  <si>
    <t>18.10.</t>
  </si>
  <si>
    <t>20.04.</t>
  </si>
  <si>
    <t>21.04.</t>
  </si>
  <si>
    <t>22.04.</t>
  </si>
  <si>
    <t>23.04.</t>
  </si>
  <si>
    <t>24.04.</t>
  </si>
  <si>
    <t>25.04.</t>
  </si>
  <si>
    <t>26.04.</t>
  </si>
  <si>
    <t>19.10.</t>
  </si>
  <si>
    <t>20.10.</t>
  </si>
  <si>
    <t>21.10.</t>
  </si>
  <si>
    <t>22.10.</t>
  </si>
  <si>
    <t>23.10.</t>
  </si>
  <si>
    <t>24.10.</t>
  </si>
  <si>
    <t>25.10.</t>
  </si>
  <si>
    <t>27.04.</t>
  </si>
  <si>
    <t>28.04.</t>
  </si>
  <si>
    <t>29.04.</t>
  </si>
  <si>
    <t>30.04.</t>
  </si>
  <si>
    <t>01.05.</t>
  </si>
  <si>
    <t>02.05.</t>
  </si>
  <si>
    <t>03.05.</t>
  </si>
  <si>
    <t>26.10.</t>
  </si>
  <si>
    <t>27.10.</t>
  </si>
  <si>
    <t>28.10.</t>
  </si>
  <si>
    <t>29.10.</t>
  </si>
  <si>
    <t>30.10.</t>
  </si>
  <si>
    <t>31.10.</t>
  </si>
  <si>
    <t>01.11.</t>
  </si>
  <si>
    <t>04.05.</t>
  </si>
  <si>
    <t>05.05.</t>
  </si>
  <si>
    <t>06.05.</t>
  </si>
  <si>
    <t>07.05.</t>
  </si>
  <si>
    <t>08.05.</t>
  </si>
  <si>
    <t>09.05.</t>
  </si>
  <si>
    <t>10.05.</t>
  </si>
  <si>
    <t>02.11.</t>
  </si>
  <si>
    <t>03.11.</t>
  </si>
  <si>
    <t>04.11.</t>
  </si>
  <si>
    <t>05.11.</t>
  </si>
  <si>
    <t>06.11.</t>
  </si>
  <si>
    <t>07.11.</t>
  </si>
  <si>
    <t>08.11.</t>
  </si>
  <si>
    <t>11.05.</t>
  </si>
  <si>
    <t>12.05.</t>
  </si>
  <si>
    <t>13.05.</t>
  </si>
  <si>
    <t>14.05.</t>
  </si>
  <si>
    <t>15.05.</t>
  </si>
  <si>
    <t>16.05.</t>
  </si>
  <si>
    <t>17.05.</t>
  </si>
  <si>
    <t>09.11.</t>
  </si>
  <si>
    <t>10.11.</t>
  </si>
  <si>
    <t>11.11.</t>
  </si>
  <si>
    <t>12.11.</t>
  </si>
  <si>
    <t>13.11.</t>
  </si>
  <si>
    <t>14.11.</t>
  </si>
  <si>
    <t>15.11.</t>
  </si>
  <si>
    <t>18.05.</t>
  </si>
  <si>
    <t>19.05.</t>
  </si>
  <si>
    <t>20.05.</t>
  </si>
  <si>
    <t>21.05.</t>
  </si>
  <si>
    <t>22.05.</t>
  </si>
  <si>
    <t>23.05.</t>
  </si>
  <si>
    <t>24.05.</t>
  </si>
  <si>
    <t>16.11.</t>
  </si>
  <si>
    <t>17.11.</t>
  </si>
  <si>
    <t>18.11.</t>
  </si>
  <si>
    <t>19.11.</t>
  </si>
  <si>
    <t>20.11.</t>
  </si>
  <si>
    <t>21.11.</t>
  </si>
  <si>
    <t>22.11.</t>
  </si>
  <si>
    <t>25.05.</t>
  </si>
  <si>
    <t>26.05.</t>
  </si>
  <si>
    <t>27.05.</t>
  </si>
  <si>
    <t>28.05.</t>
  </si>
  <si>
    <t>29.05.</t>
  </si>
  <si>
    <t>30.05.</t>
  </si>
  <si>
    <t>31.05.</t>
  </si>
  <si>
    <t>23.11.</t>
  </si>
  <si>
    <t>24.11.</t>
  </si>
  <si>
    <t>25.11.</t>
  </si>
  <si>
    <t>26.11.</t>
  </si>
  <si>
    <t>27.11.</t>
  </si>
  <si>
    <t>28.11.</t>
  </si>
  <si>
    <t>29.11.</t>
  </si>
  <si>
    <t>01.06.</t>
  </si>
  <si>
    <t>02.06.</t>
  </si>
  <si>
    <t>03.06.</t>
  </si>
  <si>
    <t>04.06.</t>
  </si>
  <si>
    <t>05.06.</t>
  </si>
  <si>
    <t>06.06.</t>
  </si>
  <si>
    <t>07.06.</t>
  </si>
  <si>
    <t>30.11.</t>
  </si>
  <si>
    <t>01.12.</t>
  </si>
  <si>
    <t>02.12.</t>
  </si>
  <si>
    <t>03.12.</t>
  </si>
  <si>
    <t>04.12.</t>
  </si>
  <si>
    <t>05.12.</t>
  </si>
  <si>
    <t>06.12.</t>
  </si>
  <si>
    <t>08.06.</t>
  </si>
  <si>
    <t>09.06.</t>
  </si>
  <si>
    <t>10.06.</t>
  </si>
  <si>
    <t>11.06.</t>
  </si>
  <si>
    <t>12.06.</t>
  </si>
  <si>
    <t>13.06.</t>
  </si>
  <si>
    <t>14.06.</t>
  </si>
  <si>
    <t>07.12.</t>
  </si>
  <si>
    <t>08.12.</t>
  </si>
  <si>
    <t>09.12.</t>
  </si>
  <si>
    <t>10.12.</t>
  </si>
  <si>
    <t>11.12.</t>
  </si>
  <si>
    <t>12.12.</t>
  </si>
  <si>
    <t>13.12.</t>
  </si>
  <si>
    <t>15.06.</t>
  </si>
  <si>
    <t>16.06.</t>
  </si>
  <si>
    <t>17.06.</t>
  </si>
  <si>
    <t>18.06.</t>
  </si>
  <si>
    <t>19.06.</t>
  </si>
  <si>
    <t>20.06.</t>
  </si>
  <si>
    <t>21.06.</t>
  </si>
  <si>
    <t>14.12.</t>
  </si>
  <si>
    <t>15.12.</t>
  </si>
  <si>
    <t>16.12.</t>
  </si>
  <si>
    <t>17.12.</t>
  </si>
  <si>
    <t>18.12.</t>
  </si>
  <si>
    <t>19.12.</t>
  </si>
  <si>
    <t>20.12.</t>
  </si>
  <si>
    <t>22.06.</t>
  </si>
  <si>
    <t>23.06.</t>
  </si>
  <si>
    <t>24.06.</t>
  </si>
  <si>
    <t>25.06.</t>
  </si>
  <si>
    <t>26.06.</t>
  </si>
  <si>
    <t>27.06.</t>
  </si>
  <si>
    <t>28.06.</t>
  </si>
  <si>
    <t>21.12.</t>
  </si>
  <si>
    <t>22.12.</t>
  </si>
  <si>
    <t>23.12.</t>
  </si>
  <si>
    <t>24.12.</t>
  </si>
  <si>
    <t>25.12.</t>
  </si>
  <si>
    <t>26.12.</t>
  </si>
  <si>
    <t>27.12.</t>
  </si>
  <si>
    <t>28.12.</t>
  </si>
  <si>
    <t>29.12.</t>
  </si>
  <si>
    <t>30.12.</t>
  </si>
  <si>
    <t>31.12.</t>
  </si>
  <si>
    <t>KW 2020</t>
  </si>
  <si>
    <t>Tag 3 
Mittwoch</t>
  </si>
  <si>
    <t>Tag 2
Dienstag</t>
  </si>
  <si>
    <t>Tag 1
Montag</t>
  </si>
  <si>
    <t>Tag 4
Donnerstag</t>
  </si>
  <si>
    <t>Tag 5
Freitag</t>
  </si>
  <si>
    <t>Tag 6
Samstag</t>
  </si>
  <si>
    <t>Tag 7
Sonntag</t>
  </si>
  <si>
    <t>(= Betrag nach Nr. 7 abzüglich des Betrages nach Nr. 8)</t>
  </si>
  <si>
    <t>Nachberechnungsbetrag</t>
  </si>
  <si>
    <t xml:space="preserve">Bereits erhaltene Ausgleichszahlungen für den Nachberechnungszeitraum </t>
  </si>
  <si>
    <t>Erhöhung des durchschnittlichen Vergütungssatzes</t>
  </si>
  <si>
    <t>Anlage 4: Nachberechnung der Ausgleichsansprüche nach § 7</t>
  </si>
  <si>
    <t>Durchschnittlicher Vergütungssatz nach Anlage 2 der Vereinbarung</t>
  </si>
  <si>
    <t>(= Durchschnittlicher Vergütungssatz x Prozentsatz der Vergütungserhöhung x Prozentsatz des Belegungsanteils nach Nr. 3)</t>
  </si>
  <si>
    <t>(= Betrag nach Nr. 1 + Betrag nach Nr. 4)</t>
  </si>
  <si>
    <t xml:space="preserve">Ausgleichszahlungsvereinbarung Vorsorge und Rehabilitation nach § 111d SGB V  </t>
  </si>
  <si>
    <t>Durchschnittlicher Vergütungssatz ab</t>
  </si>
  <si>
    <t>Anzahl der im Nachberechnungszeitraum geltend gemachten fehlenden Belegungstage (= Referenzwert – patientenbezogene Belegungstage) gem. Anlage 3 Nr. 4 der Vereinbarung</t>
  </si>
  <si>
    <t>bis zum 30.09.2020</t>
  </si>
  <si>
    <t xml:space="preserve">Ausgleichsbetrag für den Zeitraum vom </t>
  </si>
  <si>
    <t xml:space="preserve">Nachberechnungszeitraum  von </t>
  </si>
  <si>
    <t>Belegungsanteil von Patienten der von der Vergütungserhöhung betroffenen Krankenkasse(n) im ersten Quartal 2020 (in Prozent)</t>
  </si>
  <si>
    <t>(in Prozent)</t>
  </si>
  <si>
    <t>Vorbemerkung 
Bei mehrfacher Erhöhung der Vergütungssätze im maßgeblichen Zeitraum zu unterschiedlichen Zeitpunkten muss das Formular zur Nachberechnung der Ausgleichsansprüche für jede Vergütungserhöhung separat ausgefüllt werden. Die Nachberechnung der Ausgleichszahlung kann nach jeder Vergütungserhöhung mit einer der fünf belegungsstärksten Krankenkassen erfolgen. Sind mehrere Vergütungserhöhungen zu berücksichtigen, die nicht zum gleichen Zeitpunkt in Kraft treten, muss bei jeder der Berechnungen der ursprünglich festgestellte durchschnittliche Vergütungssatz nach Anlage 2 zugrunde gelegt werden. Zwischenergebnisse sind auf 2 Nachkommastellen zu runden.</t>
  </si>
  <si>
    <t>Vergütungserhöhung zum (Datum)</t>
  </si>
  <si>
    <t xml:space="preserve"> bis 30.09.2020</t>
  </si>
  <si>
    <t>(= Durchschnittlicher Vergütungssatz nach Nr. 5 x 60% x Anzahl der Minderbelegungstage nach Nr. 6)</t>
  </si>
  <si>
    <t>(= Durchschnittlicher Vergütungssatz nach Nr. 1 x 60% x Anzahl der fehlenden Belegungstage nach Nr. 6)</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</si>
</sst>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_-* #,##0.00_-;\-* #,##0.00_-;_-* &quot;-&quot;??_-;_-@_-"/>
    <numFmt numFmtId="165" formatCode="_-* #,##0_-;\-* #,##0_-;_-* &quot;-&quot;??_-;_-@_-"/>
    <numFmt numFmtId="166" formatCode="_-* #,##0.00\ [$€-407]_-;\-* #,##0.00\ [$€-407]_-;_-* &quot;-&quot;??\ [$€-407]_-;_-@_-"/>
    <numFmt numFmtId="167" formatCode="#,##0.00\ &quot;€&quot;"/>
  </numFmts>
  <fonts count="21">
    <font>
      <sz val="11"/>
      <color theme="1"/>
      <name val="Calibri"/>
      <family val="2"/>
      <scheme val="minor"/>
    </font>
    <font>
      <sz val="11"/>
      <color theme="1"/>
      <name val="Lucida Sans Unicode"/>
      <family val="2"/>
    </font>
    <font>
      <b/>
      <sz val="10"/>
      <color theme="1"/>
      <name val="Lucida Sans Unicode"/>
      <family val="2"/>
    </font>
    <font>
      <sz val="10"/>
      <color theme="1"/>
      <name val="Lucida Sans Unicode"/>
      <family val="2"/>
    </font>
    <font>
      <b/>
      <sz val="14"/>
      <color theme="1"/>
      <name val="Calibri"/>
      <family val="2"/>
      <scheme val="minor"/>
    </font>
    <font>
      <b/>
      <sz val="11"/>
      <color theme="1"/>
      <name val="Lucida Sans Unicode"/>
      <family val="2"/>
    </font>
    <font>
      <sz val="11"/>
      <color theme="1"/>
      <name val="Calibri"/>
      <family val="2"/>
      <scheme val="minor"/>
    </font>
    <font>
      <b/>
      <sz val="11"/>
      <color rgb="FFFF0000"/>
      <name val="Calibri"/>
      <family val="2"/>
      <scheme val="minor"/>
    </font>
    <font>
      <sz val="11"/>
      <color rgb="FFFF0000"/>
      <name val="Calibri"/>
      <family val="2"/>
      <scheme val="minor"/>
    </font>
    <font>
      <sz val="10"/>
      <name val="Arial"/>
    </font>
    <font>
      <b/>
      <sz val="24"/>
      <name val="Arial"/>
      <family val="2"/>
    </font>
    <font>
      <u/>
      <sz val="10"/>
      <color indexed="12"/>
      <name val="Arial"/>
      <family val="2"/>
    </font>
    <font>
      <sz val="10"/>
      <name val="Arial"/>
      <family val="2"/>
    </font>
    <font>
      <b/>
      <sz val="12"/>
      <name val="Arial"/>
      <family val="2"/>
    </font>
    <font>
      <b/>
      <sz val="10"/>
      <color indexed="8"/>
      <name val="Arial"/>
      <family val="2"/>
    </font>
    <font>
      <sz val="10"/>
      <color indexed="8"/>
      <name val="Arial"/>
      <family val="2"/>
    </font>
    <font>
      <b/>
      <sz val="10"/>
      <color indexed="10"/>
      <name val="Arial"/>
      <family val="2"/>
    </font>
    <font>
      <b/>
      <sz val="10"/>
      <name val="Arial"/>
      <family val="2"/>
    </font>
    <font>
      <b/>
      <sz val="18"/>
      <color theme="1"/>
      <name val="Calibri"/>
      <family val="2"/>
      <scheme val="minor"/>
    </font>
    <font>
      <b/>
      <sz val="16"/>
      <color rgb="FFFF0000"/>
      <name val="Calibri"/>
      <family val="2"/>
      <scheme val="minor"/>
    </font>
    <font>
      <b/>
      <sz val="11"/>
      <color theme="1"/>
      <name val="Calibri"/>
      <family val="2"/>
      <scheme val="minor"/>
    </font>
  </fonts>
  <fills count="13">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0"/>
        <bgColor indexed="64"/>
      </patternFill>
    </fill>
    <fill>
      <patternFill patternType="solid">
        <fgColor theme="5" tint="0.79998168889431442"/>
        <bgColor indexed="64"/>
      </patternFill>
    </fill>
    <fill>
      <patternFill patternType="solid">
        <fgColor rgb="FFFFC000"/>
        <bgColor indexed="64"/>
      </patternFill>
    </fill>
    <fill>
      <patternFill patternType="solid">
        <fgColor indexed="26"/>
        <bgColor indexed="64"/>
      </patternFill>
    </fill>
    <fill>
      <patternFill patternType="solid">
        <fgColor indexed="47"/>
        <bgColor indexed="64"/>
      </patternFill>
    </fill>
    <fill>
      <patternFill patternType="solid">
        <fgColor indexed="22"/>
        <bgColor indexed="64"/>
      </patternFill>
    </fill>
    <fill>
      <patternFill patternType="solid">
        <fgColor theme="7" tint="0.79998168889431442"/>
        <bgColor indexed="64"/>
      </patternFill>
    </fill>
  </fills>
  <borders count="23">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164" fontId="6" fillId="0" borderId="0" applyFont="0" applyFill="0" applyBorder="0" applyAlignment="0" applyProtection="0"/>
    <xf numFmtId="0" fontId="9" fillId="0" borderId="0"/>
    <xf numFmtId="0" fontId="11" fillId="0" borderId="0" applyNumberFormat="0" applyFill="0" applyBorder="0" applyAlignment="0" applyProtection="0">
      <alignment vertical="top"/>
      <protection locked="0"/>
    </xf>
  </cellStyleXfs>
  <cellXfs count="193">
    <xf numFmtId="0" fontId="0" fillId="0" borderId="0" xfId="0"/>
    <xf numFmtId="0" fontId="0" fillId="0" borderId="0" xfId="0" applyFont="1"/>
    <xf numFmtId="0" fontId="3" fillId="0" borderId="0" xfId="0" applyFont="1" applyAlignment="1">
      <alignment horizontal="left" vertical="center"/>
    </xf>
    <xf numFmtId="0" fontId="0" fillId="6" borderId="0" xfId="0" applyFill="1"/>
    <xf numFmtId="0" fontId="3" fillId="0" borderId="0" xfId="0" applyFont="1" applyAlignment="1">
      <alignment horizontal="justify" vertical="center"/>
    </xf>
    <xf numFmtId="0" fontId="2" fillId="4" borderId="3" xfId="0" applyFont="1" applyFill="1" applyBorder="1" applyAlignment="1">
      <alignment horizontal="left" vertical="center" wrapText="1"/>
    </xf>
    <xf numFmtId="0" fontId="2" fillId="2" borderId="3" xfId="0" applyFont="1" applyFill="1" applyBorder="1" applyAlignment="1">
      <alignment horizontal="left" vertical="center" wrapText="1"/>
    </xf>
    <xf numFmtId="0" fontId="2" fillId="7" borderId="2" xfId="0" applyFont="1" applyFill="1" applyBorder="1" applyAlignment="1">
      <alignment horizontal="left" vertical="center" wrapText="1"/>
    </xf>
    <xf numFmtId="0" fontId="2" fillId="7" borderId="3" xfId="0" applyFont="1" applyFill="1" applyBorder="1" applyAlignment="1">
      <alignment horizontal="left" vertical="center" wrapText="1"/>
    </xf>
    <xf numFmtId="0" fontId="3" fillId="4" borderId="1" xfId="0" applyFont="1" applyFill="1" applyBorder="1" applyAlignment="1">
      <alignment horizontal="left" vertical="center" wrapText="1"/>
    </xf>
    <xf numFmtId="0" fontId="3" fillId="2" borderId="1" xfId="0" applyFont="1" applyFill="1" applyBorder="1" applyAlignment="1">
      <alignment horizontal="left" vertical="center" wrapText="1"/>
    </xf>
    <xf numFmtId="2" fontId="0" fillId="0" borderId="0" xfId="0" applyNumberFormat="1" applyFont="1"/>
    <xf numFmtId="2" fontId="2" fillId="4" borderId="3" xfId="0" applyNumberFormat="1" applyFont="1" applyFill="1" applyBorder="1" applyAlignment="1">
      <alignment horizontal="right" vertical="center" wrapText="1"/>
    </xf>
    <xf numFmtId="0" fontId="0" fillId="0" borderId="0" xfId="0" applyProtection="1">
      <protection locked="0"/>
    </xf>
    <xf numFmtId="0" fontId="4" fillId="3" borderId="8" xfId="0" applyFont="1" applyFill="1" applyBorder="1"/>
    <xf numFmtId="0" fontId="0" fillId="3" borderId="9" xfId="0" applyFill="1" applyBorder="1"/>
    <xf numFmtId="0" fontId="0" fillId="3" borderId="3" xfId="0" applyFill="1" applyBorder="1"/>
    <xf numFmtId="0" fontId="5" fillId="4" borderId="8" xfId="0" applyFont="1" applyFill="1" applyBorder="1" applyAlignment="1">
      <alignment horizontal="left" vertical="center"/>
    </xf>
    <xf numFmtId="0" fontId="0" fillId="4" borderId="9" xfId="0" applyFill="1" applyBorder="1"/>
    <xf numFmtId="0" fontId="0" fillId="4" borderId="3" xfId="0" applyFill="1" applyBorder="1"/>
    <xf numFmtId="1" fontId="3" fillId="0" borderId="4" xfId="0" applyNumberFormat="1" applyFont="1" applyBorder="1" applyAlignment="1" applyProtection="1">
      <alignment horizontal="right" vertical="center" wrapText="1"/>
      <protection locked="0"/>
    </xf>
    <xf numFmtId="0" fontId="0" fillId="0" borderId="0" xfId="0" applyProtection="1"/>
    <xf numFmtId="165" fontId="3" fillId="0" borderId="4" xfId="1" applyNumberFormat="1" applyFont="1" applyBorder="1" applyAlignment="1" applyProtection="1">
      <alignment horizontal="right" vertical="center" wrapText="1"/>
      <protection locked="0"/>
    </xf>
    <xf numFmtId="0" fontId="2" fillId="7" borderId="8" xfId="0" applyFont="1" applyFill="1" applyBorder="1" applyAlignment="1">
      <alignment horizontal="left" vertical="center"/>
    </xf>
    <xf numFmtId="0" fontId="0" fillId="7" borderId="9" xfId="0" applyFill="1" applyBorder="1"/>
    <xf numFmtId="0" fontId="0" fillId="7" borderId="3" xfId="0" applyFill="1" applyBorder="1"/>
    <xf numFmtId="166" fontId="2" fillId="7" borderId="4" xfId="1" applyNumberFormat="1" applyFont="1" applyFill="1" applyBorder="1" applyAlignment="1">
      <alignment horizontal="right" vertical="center" wrapText="1"/>
    </xf>
    <xf numFmtId="166" fontId="3" fillId="0" borderId="4" xfId="1" applyNumberFormat="1" applyFont="1" applyBorder="1" applyAlignment="1" applyProtection="1">
      <alignment horizontal="right" vertical="center" wrapText="1"/>
      <protection locked="0"/>
    </xf>
    <xf numFmtId="0" fontId="3" fillId="0" borderId="4" xfId="0" applyFont="1" applyBorder="1" applyAlignment="1" applyProtection="1">
      <alignment horizontal="right" wrapText="1"/>
      <protection locked="0"/>
    </xf>
    <xf numFmtId="0" fontId="0" fillId="0" borderId="0" xfId="0" applyBorder="1" applyAlignment="1"/>
    <xf numFmtId="0" fontId="3" fillId="3" borderId="7" xfId="0" applyFont="1" applyFill="1" applyBorder="1" applyAlignment="1">
      <alignment horizontal="right" vertical="center" wrapText="1"/>
    </xf>
    <xf numFmtId="0" fontId="3" fillId="3" borderId="5" xfId="0" applyFont="1" applyFill="1" applyBorder="1" applyAlignment="1">
      <alignment horizontal="center" vertical="center" wrapText="1"/>
    </xf>
    <xf numFmtId="0" fontId="3" fillId="3" borderId="2" xfId="0" applyFont="1" applyFill="1" applyBorder="1" applyAlignment="1">
      <alignment horizontal="center" vertical="center" wrapText="1"/>
    </xf>
    <xf numFmtId="2" fontId="3" fillId="3" borderId="4" xfId="0" applyNumberFormat="1" applyFont="1" applyFill="1" applyBorder="1" applyAlignment="1">
      <alignment horizontal="right" wrapText="1"/>
    </xf>
    <xf numFmtId="0" fontId="3" fillId="3" borderId="1" xfId="0" applyFont="1" applyFill="1" applyBorder="1" applyAlignment="1">
      <alignment horizontal="left" vertical="center" wrapText="1"/>
    </xf>
    <xf numFmtId="0" fontId="3" fillId="3" borderId="2" xfId="0" applyFont="1" applyFill="1" applyBorder="1" applyAlignment="1">
      <alignment horizontal="left" vertical="center" wrapText="1"/>
    </xf>
    <xf numFmtId="0" fontId="3" fillId="3" borderId="4" xfId="0" applyFont="1" applyFill="1" applyBorder="1" applyAlignment="1">
      <alignment horizontal="left" vertical="center" wrapText="1"/>
    </xf>
    <xf numFmtId="16" fontId="3" fillId="3" borderId="2" xfId="0" applyNumberFormat="1" applyFont="1" applyFill="1" applyBorder="1" applyAlignment="1">
      <alignment horizontal="left" vertical="center" wrapText="1"/>
    </xf>
    <xf numFmtId="0" fontId="3" fillId="3" borderId="4" xfId="0" applyFont="1" applyFill="1" applyBorder="1" applyAlignment="1">
      <alignment horizontal="justify" vertical="center" wrapText="1"/>
    </xf>
    <xf numFmtId="0" fontId="3" fillId="3" borderId="4" xfId="0" applyFont="1" applyFill="1" applyBorder="1" applyAlignment="1" applyProtection="1">
      <alignment horizontal="right" wrapText="1"/>
    </xf>
    <xf numFmtId="166" fontId="0" fillId="0" borderId="0" xfId="0" applyNumberFormat="1"/>
    <xf numFmtId="0" fontId="7" fillId="8" borderId="1" xfId="0" applyFont="1" applyFill="1" applyBorder="1" applyAlignment="1">
      <alignment horizontal="center" vertical="center"/>
    </xf>
    <xf numFmtId="0" fontId="8" fillId="0" borderId="0" xfId="0" applyFont="1"/>
    <xf numFmtId="0" fontId="10" fillId="0" borderId="17" xfId="2" applyNumberFormat="1" applyFont="1" applyBorder="1" applyAlignment="1">
      <alignment horizontal="left" vertical="top"/>
    </xf>
    <xf numFmtId="0" fontId="10" fillId="0" borderId="17" xfId="2" applyFont="1" applyBorder="1" applyAlignment="1">
      <alignment horizontal="left" vertical="top"/>
    </xf>
    <xf numFmtId="0" fontId="9" fillId="0" borderId="0" xfId="2" applyAlignment="1"/>
    <xf numFmtId="0" fontId="13" fillId="0" borderId="16" xfId="2" applyFont="1" applyFill="1" applyBorder="1" applyAlignment="1">
      <alignment horizontal="left" vertical="center"/>
    </xf>
    <xf numFmtId="0" fontId="13" fillId="0" borderId="16" xfId="2" applyFont="1" applyFill="1" applyBorder="1" applyAlignment="1">
      <alignment horizontal="center" vertical="center"/>
    </xf>
    <xf numFmtId="0" fontId="13" fillId="9" borderId="16" xfId="2" applyFont="1" applyFill="1" applyBorder="1" applyAlignment="1">
      <alignment horizontal="center" vertical="center"/>
    </xf>
    <xf numFmtId="0" fontId="13" fillId="10" borderId="16" xfId="2" applyFont="1" applyFill="1" applyBorder="1" applyAlignment="1">
      <alignment horizontal="center" vertical="center"/>
    </xf>
    <xf numFmtId="0" fontId="12" fillId="0" borderId="0" xfId="2" applyFont="1" applyAlignment="1">
      <alignment vertical="center"/>
    </xf>
    <xf numFmtId="0" fontId="9" fillId="0" borderId="0" xfId="2" applyAlignment="1">
      <alignment vertical="center"/>
    </xf>
    <xf numFmtId="0" fontId="14" fillId="0" borderId="16" xfId="2" applyFont="1" applyFill="1" applyBorder="1" applyAlignment="1">
      <alignment horizontal="left" vertical="center"/>
    </xf>
    <xf numFmtId="0" fontId="15" fillId="11" borderId="16" xfId="2" applyFont="1" applyFill="1" applyBorder="1" applyAlignment="1">
      <alignment horizontal="center" vertical="center"/>
    </xf>
    <xf numFmtId="0" fontId="16" fillId="10" borderId="16" xfId="2" applyFont="1" applyFill="1" applyBorder="1" applyAlignment="1">
      <alignment horizontal="center" vertical="center"/>
    </xf>
    <xf numFmtId="0" fontId="15" fillId="0" borderId="16" xfId="2" applyFont="1" applyFill="1" applyBorder="1" applyAlignment="1">
      <alignment horizontal="center" vertical="center"/>
    </xf>
    <xf numFmtId="0" fontId="12" fillId="0" borderId="16" xfId="2" applyFont="1" applyFill="1" applyBorder="1" applyAlignment="1">
      <alignment horizontal="center" vertical="center"/>
    </xf>
    <xf numFmtId="0" fontId="17" fillId="9" borderId="16" xfId="2" applyFont="1" applyFill="1" applyBorder="1" applyAlignment="1">
      <alignment horizontal="center" vertical="center"/>
    </xf>
    <xf numFmtId="0" fontId="17" fillId="10" borderId="16" xfId="2" applyFont="1" applyFill="1" applyBorder="1" applyAlignment="1">
      <alignment horizontal="center" vertical="center"/>
    </xf>
    <xf numFmtId="0" fontId="12" fillId="0" borderId="16" xfId="2" applyFont="1" applyBorder="1" applyAlignment="1">
      <alignment horizontal="center" vertical="center"/>
    </xf>
    <xf numFmtId="0" fontId="12" fillId="11" borderId="16" xfId="2" applyFont="1" applyFill="1" applyBorder="1" applyAlignment="1">
      <alignment horizontal="center" vertical="center"/>
    </xf>
    <xf numFmtId="0" fontId="17" fillId="11" borderId="16" xfId="2" applyFont="1" applyFill="1" applyBorder="1" applyAlignment="1">
      <alignment horizontal="center" vertical="center"/>
    </xf>
    <xf numFmtId="0" fontId="19" fillId="0" borderId="1" xfId="0" applyFont="1" applyBorder="1" applyAlignment="1" applyProtection="1">
      <alignment horizontal="center" vertical="center"/>
      <protection locked="0"/>
    </xf>
    <xf numFmtId="49" fontId="19" fillId="0" borderId="1" xfId="0" applyNumberFormat="1" applyFont="1" applyBorder="1" applyAlignment="1" applyProtection="1">
      <alignment horizontal="center" vertical="center"/>
      <protection locked="0"/>
    </xf>
    <xf numFmtId="0" fontId="14" fillId="3" borderId="16" xfId="2" applyFont="1" applyFill="1" applyBorder="1" applyAlignment="1">
      <alignment horizontal="left" vertical="center"/>
    </xf>
    <xf numFmtId="0" fontId="2" fillId="0" borderId="1" xfId="0" applyFont="1" applyBorder="1" applyAlignment="1">
      <alignment horizontal="left" vertical="center" wrapText="1"/>
    </xf>
    <xf numFmtId="0" fontId="0" fillId="12" borderId="0" xfId="0" applyFill="1"/>
    <xf numFmtId="0" fontId="20" fillId="3" borderId="0" xfId="0" applyFont="1" applyFill="1" applyAlignment="1">
      <alignment horizontal="left" vertical="center"/>
    </xf>
    <xf numFmtId="14" fontId="3" fillId="0" borderId="4" xfId="0" applyNumberFormat="1" applyFont="1" applyBorder="1" applyAlignment="1">
      <alignment horizontal="left" vertical="center" wrapText="1"/>
    </xf>
    <xf numFmtId="14" fontId="3" fillId="0" borderId="15" xfId="0" applyNumberFormat="1" applyFont="1" applyBorder="1" applyAlignment="1">
      <alignment horizontal="left" vertical="center" wrapText="1"/>
    </xf>
    <xf numFmtId="14" fontId="3" fillId="0" borderId="10" xfId="0" applyNumberFormat="1" applyFont="1" applyBorder="1" applyAlignment="1">
      <alignment horizontal="left" vertical="center" wrapText="1"/>
    </xf>
    <xf numFmtId="0" fontId="3" fillId="0" borderId="11" xfId="0" applyFont="1" applyBorder="1" applyAlignment="1">
      <alignment vertical="center" wrapText="1"/>
    </xf>
    <xf numFmtId="14" fontId="3" fillId="0" borderId="10" xfId="0" applyNumberFormat="1" applyFont="1" applyBorder="1" applyAlignment="1" applyProtection="1">
      <alignment horizontal="left" vertical="center" wrapText="1"/>
      <protection locked="0"/>
    </xf>
    <xf numFmtId="0" fontId="0" fillId="0" borderId="0" xfId="0" applyAlignment="1">
      <alignment horizontal="center"/>
    </xf>
    <xf numFmtId="0" fontId="2" fillId="0" borderId="3" xfId="0" applyFont="1" applyBorder="1" applyAlignment="1">
      <alignment horizontal="center" vertical="center" wrapText="1"/>
    </xf>
    <xf numFmtId="167" fontId="2" fillId="0" borderId="4" xfId="0" applyNumberFormat="1" applyFont="1" applyBorder="1" applyAlignment="1" applyProtection="1">
      <alignment horizontal="center" vertical="center" wrapText="1"/>
      <protection locked="0"/>
    </xf>
    <xf numFmtId="10" fontId="2" fillId="0" borderId="4" xfId="0" applyNumberFormat="1" applyFont="1" applyBorder="1" applyAlignment="1" applyProtection="1">
      <alignment horizontal="center" vertical="center" wrapText="1"/>
      <protection locked="0"/>
    </xf>
    <xf numFmtId="2" fontId="2" fillId="0" borderId="4" xfId="0" applyNumberFormat="1" applyFont="1" applyBorder="1" applyAlignment="1" applyProtection="1">
      <alignment horizontal="center" vertical="center" wrapText="1"/>
      <protection locked="0"/>
    </xf>
    <xf numFmtId="0" fontId="0" fillId="0" borderId="17" xfId="0" applyBorder="1"/>
    <xf numFmtId="0" fontId="3" fillId="0" borderId="0" xfId="0" applyFont="1" applyAlignment="1">
      <alignment horizontal="justify" vertical="center"/>
    </xf>
    <xf numFmtId="0" fontId="2" fillId="0" borderId="2" xfId="0" applyFont="1" applyBorder="1" applyAlignment="1">
      <alignment horizontal="left" vertical="center" wrapText="1"/>
    </xf>
    <xf numFmtId="0" fontId="20" fillId="3" borderId="0" xfId="0" applyFont="1" applyFill="1"/>
    <xf numFmtId="0" fontId="0" fillId="3" borderId="0" xfId="0" applyFill="1"/>
    <xf numFmtId="0" fontId="2" fillId="0" borderId="0" xfId="0" applyFont="1" applyAlignment="1">
      <alignment horizontal="left" vertical="center"/>
    </xf>
    <xf numFmtId="0" fontId="0" fillId="0" borderId="15" xfId="0" applyBorder="1"/>
    <xf numFmtId="0" fontId="0" fillId="0" borderId="3" xfId="0" applyBorder="1" applyAlignment="1" applyProtection="1">
      <alignment horizontal="center"/>
      <protection locked="0"/>
    </xf>
    <xf numFmtId="0" fontId="3" fillId="0" borderId="11" xfId="0" applyFont="1" applyBorder="1" applyAlignment="1">
      <alignment horizontal="right" vertical="center" wrapText="1"/>
    </xf>
    <xf numFmtId="14" fontId="0" fillId="0" borderId="10" xfId="0" applyNumberFormat="1" applyBorder="1" applyAlignment="1">
      <alignment horizontal="left" vertical="center" wrapText="1"/>
    </xf>
    <xf numFmtId="0" fontId="3" fillId="0" borderId="11" xfId="0" applyFont="1" applyBorder="1" applyAlignment="1">
      <alignment horizontal="left" vertical="center" wrapText="1"/>
    </xf>
    <xf numFmtId="0" fontId="1" fillId="0" borderId="0" xfId="0" applyFont="1" applyAlignment="1">
      <alignment horizontal="center" vertical="center"/>
    </xf>
    <xf numFmtId="0" fontId="0" fillId="0" borderId="8" xfId="0" applyFont="1" applyBorder="1" applyAlignment="1" applyProtection="1">
      <alignment horizontal="left" vertical="top"/>
      <protection locked="0"/>
    </xf>
    <xf numFmtId="0" fontId="0" fillId="0" borderId="3" xfId="0" applyBorder="1" applyAlignment="1" applyProtection="1">
      <alignment horizontal="left"/>
      <protection locked="0"/>
    </xf>
    <xf numFmtId="0" fontId="0" fillId="0" borderId="8" xfId="0" applyFont="1" applyBorder="1" applyAlignment="1" applyProtection="1">
      <alignment horizontal="left" vertical="center"/>
      <protection locked="0"/>
    </xf>
    <xf numFmtId="0" fontId="3" fillId="3" borderId="5" xfId="0" applyFont="1" applyFill="1" applyBorder="1" applyAlignment="1">
      <alignment horizontal="left" vertical="center" wrapText="1"/>
    </xf>
    <xf numFmtId="0" fontId="3" fillId="3" borderId="2" xfId="0" applyFont="1" applyFill="1" applyBorder="1" applyAlignment="1">
      <alignment horizontal="left" vertical="center" wrapText="1"/>
    </xf>
    <xf numFmtId="0" fontId="0" fillId="0" borderId="3" xfId="0" applyBorder="1" applyAlignment="1" applyProtection="1">
      <protection locked="0"/>
    </xf>
    <xf numFmtId="0" fontId="0" fillId="0" borderId="12" xfId="0" applyBorder="1" applyAlignment="1" applyProtection="1">
      <protection locked="0"/>
    </xf>
    <xf numFmtId="0" fontId="0" fillId="0" borderId="10" xfId="0" applyBorder="1" applyAlignment="1" applyProtection="1">
      <protection locked="0"/>
    </xf>
    <xf numFmtId="0" fontId="0" fillId="0" borderId="11" xfId="0" applyBorder="1" applyAlignment="1" applyProtection="1">
      <protection locked="0"/>
    </xf>
    <xf numFmtId="166" fontId="3" fillId="3" borderId="12" xfId="0" applyNumberFormat="1" applyFont="1" applyFill="1" applyBorder="1" applyAlignment="1" applyProtection="1">
      <alignment horizontal="right" vertical="center" wrapText="1"/>
    </xf>
    <xf numFmtId="0" fontId="0" fillId="0" borderId="10" xfId="0" applyBorder="1" applyAlignment="1" applyProtection="1"/>
    <xf numFmtId="0" fontId="0" fillId="0" borderId="11" xfId="0" applyBorder="1" applyAlignment="1" applyProtection="1"/>
    <xf numFmtId="166" fontId="2" fillId="3" borderId="13" xfId="0" applyNumberFormat="1" applyFont="1" applyFill="1" applyBorder="1" applyAlignment="1" applyProtection="1">
      <alignment horizontal="right" vertical="center" wrapText="1"/>
    </xf>
    <xf numFmtId="0" fontId="0" fillId="0" borderId="0" xfId="0" applyBorder="1" applyAlignment="1" applyProtection="1"/>
    <xf numFmtId="0" fontId="0" fillId="0" borderId="7" xfId="0" applyBorder="1" applyAlignment="1" applyProtection="1"/>
    <xf numFmtId="0" fontId="0" fillId="3" borderId="14" xfId="0" applyFill="1" applyBorder="1" applyAlignment="1" applyProtection="1"/>
    <xf numFmtId="0" fontId="0" fillId="0" borderId="15" xfId="0" applyBorder="1" applyAlignment="1" applyProtection="1"/>
    <xf numFmtId="0" fontId="0" fillId="0" borderId="4" xfId="0" applyBorder="1" applyAlignment="1" applyProtection="1"/>
    <xf numFmtId="0" fontId="3" fillId="0" borderId="0" xfId="0" applyFont="1" applyAlignment="1">
      <alignment horizontal="justify" vertical="center"/>
    </xf>
    <xf numFmtId="0" fontId="0" fillId="0" borderId="0" xfId="0" applyAlignment="1"/>
    <xf numFmtId="2" fontId="3" fillId="3" borderId="5" xfId="0" applyNumberFormat="1" applyFont="1" applyFill="1" applyBorder="1" applyAlignment="1">
      <alignment horizontal="right" wrapText="1"/>
    </xf>
    <xf numFmtId="2" fontId="3" fillId="3" borderId="2" xfId="0" applyNumberFormat="1" applyFont="1" applyFill="1" applyBorder="1" applyAlignment="1">
      <alignment horizontal="right" wrapText="1"/>
    </xf>
    <xf numFmtId="166" fontId="3" fillId="5" borderId="5" xfId="1" applyNumberFormat="1" applyFont="1" applyFill="1" applyBorder="1" applyAlignment="1">
      <alignment horizontal="right" wrapText="1"/>
    </xf>
    <xf numFmtId="166" fontId="3" fillId="5" borderId="2" xfId="1" applyNumberFormat="1" applyFont="1" applyFill="1" applyBorder="1" applyAlignment="1">
      <alignment horizontal="right" wrapText="1"/>
    </xf>
    <xf numFmtId="0" fontId="3" fillId="5" borderId="12" xfId="0" applyFont="1" applyFill="1" applyBorder="1" applyAlignment="1">
      <alignment horizontal="left" vertical="center" wrapText="1"/>
    </xf>
    <xf numFmtId="0" fontId="0" fillId="0" borderId="11" xfId="0" applyBorder="1" applyAlignment="1"/>
    <xf numFmtId="0" fontId="0" fillId="0" borderId="14" xfId="0" applyBorder="1" applyAlignment="1"/>
    <xf numFmtId="0" fontId="0" fillId="0" borderId="4" xfId="0" applyBorder="1" applyAlignment="1"/>
    <xf numFmtId="0" fontId="2" fillId="5" borderId="12" xfId="0" applyFont="1" applyFill="1" applyBorder="1" applyAlignment="1">
      <alignment horizontal="left" wrapText="1"/>
    </xf>
    <xf numFmtId="14" fontId="2" fillId="3" borderId="5" xfId="0" applyNumberFormat="1" applyFont="1" applyFill="1" applyBorder="1" applyAlignment="1" applyProtection="1">
      <alignment horizontal="center" vertical="center" wrapText="1"/>
    </xf>
    <xf numFmtId="14" fontId="2" fillId="3" borderId="6" xfId="0" applyNumberFormat="1" applyFont="1" applyFill="1" applyBorder="1" applyAlignment="1" applyProtection="1">
      <alignment horizontal="center" vertical="center" wrapText="1"/>
    </xf>
    <xf numFmtId="14" fontId="2" fillId="3" borderId="2" xfId="0" applyNumberFormat="1" applyFont="1" applyFill="1" applyBorder="1" applyAlignment="1" applyProtection="1">
      <alignment horizontal="center" vertical="center" wrapText="1"/>
    </xf>
    <xf numFmtId="0" fontId="3" fillId="3" borderId="6"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0" fillId="0" borderId="0" xfId="0" applyAlignment="1" applyProtection="1">
      <protection locked="0"/>
    </xf>
    <xf numFmtId="0" fontId="18" fillId="0" borderId="5" xfId="0" applyFont="1" applyBorder="1" applyAlignment="1" applyProtection="1">
      <alignment horizontal="center" vertical="center"/>
      <protection locked="0"/>
    </xf>
    <xf numFmtId="0" fontId="18" fillId="0" borderId="2" xfId="0" applyFont="1" applyBorder="1" applyAlignment="1" applyProtection="1">
      <alignment horizontal="center" vertical="center"/>
      <protection locked="0"/>
    </xf>
    <xf numFmtId="16" fontId="3" fillId="3" borderId="8" xfId="0" applyNumberFormat="1" applyFont="1" applyFill="1" applyBorder="1" applyAlignment="1">
      <alignment horizontal="left" vertical="center" wrapText="1"/>
    </xf>
    <xf numFmtId="0" fontId="0" fillId="3" borderId="3" xfId="0" applyFill="1" applyBorder="1" applyAlignment="1"/>
    <xf numFmtId="0" fontId="3" fillId="3" borderId="8" xfId="0" applyFont="1" applyFill="1" applyBorder="1" applyAlignment="1">
      <alignment horizontal="left" vertical="center" wrapText="1"/>
    </xf>
    <xf numFmtId="0" fontId="3" fillId="3" borderId="12" xfId="0" applyFont="1" applyFill="1" applyBorder="1" applyAlignment="1">
      <alignment horizontal="left" vertical="center" wrapText="1"/>
    </xf>
    <xf numFmtId="0" fontId="0" fillId="3" borderId="11" xfId="0" applyFill="1" applyBorder="1" applyAlignment="1"/>
    <xf numFmtId="0" fontId="0" fillId="3" borderId="14" xfId="0" applyFill="1" applyBorder="1" applyAlignment="1"/>
    <xf numFmtId="0" fontId="0" fillId="3" borderId="4" xfId="0" applyFill="1" applyBorder="1" applyAlignment="1"/>
    <xf numFmtId="0" fontId="0" fillId="3" borderId="13" xfId="0" applyFill="1" applyBorder="1" applyAlignment="1"/>
    <xf numFmtId="0" fontId="0" fillId="3" borderId="7" xfId="0" applyFill="1" applyBorder="1" applyAlignment="1"/>
    <xf numFmtId="0" fontId="3" fillId="3" borderId="12" xfId="0" applyFont="1" applyFill="1" applyBorder="1" applyAlignment="1">
      <alignment horizontal="center" vertical="center" wrapText="1"/>
    </xf>
    <xf numFmtId="0" fontId="0" fillId="0" borderId="11" xfId="0" applyBorder="1" applyAlignment="1">
      <alignment horizontal="left" vertical="center" wrapText="1"/>
    </xf>
    <xf numFmtId="0" fontId="3" fillId="3" borderId="14" xfId="0" applyFont="1" applyFill="1" applyBorder="1" applyAlignment="1">
      <alignment horizontal="left" vertical="center" wrapText="1"/>
    </xf>
    <xf numFmtId="0" fontId="0" fillId="0" borderId="4" xfId="0" applyBorder="1" applyAlignment="1">
      <alignment horizontal="left" vertical="center" wrapText="1"/>
    </xf>
    <xf numFmtId="0" fontId="0" fillId="3" borderId="6" xfId="0" applyFill="1" applyBorder="1" applyAlignment="1"/>
    <xf numFmtId="0" fontId="4" fillId="3" borderId="8" xfId="0" applyFont="1" applyFill="1" applyBorder="1" applyAlignment="1"/>
    <xf numFmtId="0" fontId="0" fillId="0" borderId="9" xfId="0" applyBorder="1" applyAlignment="1"/>
    <xf numFmtId="0" fontId="0" fillId="0" borderId="3" xfId="0" applyBorder="1" applyAlignment="1"/>
    <xf numFmtId="0" fontId="2" fillId="5" borderId="8" xfId="0" applyFont="1" applyFill="1" applyBorder="1" applyAlignment="1">
      <alignment horizontal="left" vertical="center"/>
    </xf>
    <xf numFmtId="0" fontId="0" fillId="3" borderId="9" xfId="0" applyFill="1" applyBorder="1" applyAlignment="1"/>
    <xf numFmtId="0" fontId="0" fillId="3" borderId="10" xfId="0" applyFill="1" applyBorder="1" applyAlignment="1"/>
    <xf numFmtId="0" fontId="0" fillId="3" borderId="15" xfId="0" applyFill="1" applyBorder="1" applyAlignment="1"/>
    <xf numFmtId="0" fontId="0" fillId="0" borderId="8" xfId="0" applyBorder="1" applyAlignment="1" applyProtection="1">
      <alignment wrapText="1"/>
      <protection locked="0"/>
    </xf>
    <xf numFmtId="0" fontId="0" fillId="0" borderId="9" xfId="0" applyBorder="1" applyAlignment="1" applyProtection="1">
      <protection locked="0"/>
    </xf>
    <xf numFmtId="0" fontId="0" fillId="0" borderId="8" xfId="0" applyBorder="1" applyAlignment="1" applyProtection="1">
      <protection locked="0"/>
    </xf>
    <xf numFmtId="166" fontId="5" fillId="3" borderId="5" xfId="0" applyNumberFormat="1" applyFont="1" applyFill="1" applyBorder="1" applyAlignment="1"/>
    <xf numFmtId="166" fontId="5" fillId="3" borderId="2" xfId="0" applyNumberFormat="1" applyFont="1" applyFill="1" applyBorder="1" applyAlignment="1"/>
    <xf numFmtId="0" fontId="3" fillId="3" borderId="5" xfId="0" applyFont="1" applyFill="1" applyBorder="1" applyAlignment="1">
      <alignment horizontal="center" vertical="center" wrapText="1"/>
    </xf>
    <xf numFmtId="0" fontId="3" fillId="0" borderId="19" xfId="0" applyFont="1" applyBorder="1" applyAlignment="1">
      <alignment horizontal="left" vertical="center" wrapText="1"/>
    </xf>
    <xf numFmtId="0" fontId="3" fillId="0" borderId="9" xfId="0" applyFont="1" applyBorder="1" applyAlignment="1">
      <alignment horizontal="left" vertical="center" wrapText="1"/>
    </xf>
    <xf numFmtId="0" fontId="3" fillId="0" borderId="18" xfId="0" applyFont="1" applyBorder="1" applyAlignment="1">
      <alignment horizontal="left" vertical="center" wrapText="1"/>
    </xf>
    <xf numFmtId="0" fontId="20" fillId="12" borderId="0" xfId="0" applyFont="1" applyFill="1" applyAlignment="1">
      <alignment horizontal="left" vertical="center"/>
    </xf>
    <xf numFmtId="0" fontId="20" fillId="0" borderId="20" xfId="0" applyFont="1" applyBorder="1" applyAlignment="1">
      <alignment horizontal="left" vertical="top" wrapText="1"/>
    </xf>
    <xf numFmtId="0" fontId="0" fillId="0" borderId="21" xfId="0" applyBorder="1" applyAlignment="1">
      <alignment horizontal="left" vertical="top" wrapText="1"/>
    </xf>
    <xf numFmtId="0" fontId="0" fillId="0" borderId="21" xfId="0" applyBorder="1" applyAlignment="1">
      <alignment horizontal="left" vertical="top"/>
    </xf>
    <xf numFmtId="0" fontId="0" fillId="0" borderId="22" xfId="0" applyBorder="1" applyAlignment="1">
      <alignment horizontal="left" vertical="top"/>
    </xf>
    <xf numFmtId="0" fontId="2" fillId="0" borderId="8" xfId="0" applyFont="1" applyBorder="1" applyAlignment="1">
      <alignment horizontal="left" vertical="center" wrapText="1"/>
    </xf>
    <xf numFmtId="0" fontId="0" fillId="0" borderId="9" xfId="0" applyBorder="1" applyAlignment="1">
      <alignment horizontal="left" vertical="center" wrapText="1"/>
    </xf>
    <xf numFmtId="0" fontId="0" fillId="0" borderId="3" xfId="0" applyBorder="1" applyAlignment="1">
      <alignment horizontal="left" vertical="center" wrapText="1"/>
    </xf>
    <xf numFmtId="0" fontId="3" fillId="0" borderId="12" xfId="0" applyFont="1" applyBorder="1" applyAlignment="1">
      <alignment horizontal="left" vertical="center" wrapText="1"/>
    </xf>
    <xf numFmtId="0" fontId="0" fillId="0" borderId="10" xfId="0" applyBorder="1" applyAlignment="1">
      <alignment horizontal="left" vertical="center" wrapText="1"/>
    </xf>
    <xf numFmtId="0" fontId="2" fillId="0" borderId="5" xfId="0" applyFont="1" applyBorder="1" applyAlignment="1">
      <alignment horizontal="left" vertical="center" wrapText="1"/>
    </xf>
    <xf numFmtId="0" fontId="2" fillId="0" borderId="2" xfId="0" applyFont="1" applyBorder="1" applyAlignment="1">
      <alignment horizontal="left" vertical="center" wrapText="1"/>
    </xf>
    <xf numFmtId="10" fontId="2" fillId="0" borderId="5" xfId="0" applyNumberFormat="1" applyFont="1" applyBorder="1" applyAlignment="1" applyProtection="1">
      <alignment horizontal="center" vertical="center" wrapText="1"/>
      <protection locked="0"/>
    </xf>
    <xf numFmtId="10" fontId="2" fillId="0" borderId="2" xfId="0" applyNumberFormat="1" applyFont="1" applyBorder="1" applyAlignment="1" applyProtection="1">
      <alignment horizontal="center" vertical="center" wrapText="1"/>
      <protection locked="0"/>
    </xf>
    <xf numFmtId="0" fontId="3" fillId="0" borderId="14" xfId="0" applyFont="1" applyBorder="1" applyAlignment="1">
      <alignment horizontal="left" vertical="center" wrapText="1"/>
    </xf>
    <xf numFmtId="0" fontId="0" fillId="0" borderId="15" xfId="0" applyBorder="1" applyAlignment="1">
      <alignment horizontal="left" vertical="center" wrapText="1"/>
    </xf>
    <xf numFmtId="167" fontId="2" fillId="0" borderId="5" xfId="0" applyNumberFormat="1" applyFont="1" applyBorder="1" applyAlignment="1">
      <alignment horizontal="center" vertical="center" wrapText="1"/>
    </xf>
    <xf numFmtId="0" fontId="2" fillId="0" borderId="2" xfId="0" applyFont="1" applyBorder="1" applyAlignment="1">
      <alignment horizontal="center" vertical="center" wrapText="1"/>
    </xf>
    <xf numFmtId="0" fontId="0" fillId="0" borderId="15" xfId="0" applyBorder="1" applyAlignment="1">
      <alignment vertical="center" wrapText="1"/>
    </xf>
    <xf numFmtId="0" fontId="0" fillId="0" borderId="4" xfId="0" applyBorder="1" applyAlignment="1">
      <alignment vertical="center" wrapText="1"/>
    </xf>
    <xf numFmtId="0" fontId="3" fillId="0" borderId="8" xfId="0" applyFont="1" applyBorder="1" applyAlignment="1">
      <alignment horizontal="left" vertical="center" wrapText="1"/>
    </xf>
    <xf numFmtId="0" fontId="0" fillId="0" borderId="9" xfId="0" applyBorder="1" applyAlignment="1">
      <alignment horizontal="left" wrapText="1"/>
    </xf>
    <xf numFmtId="0" fontId="0" fillId="0" borderId="3" xfId="0" applyBorder="1" applyAlignment="1">
      <alignment horizontal="left" wrapText="1"/>
    </xf>
    <xf numFmtId="167" fontId="2" fillId="0" borderId="2" xfId="0" applyNumberFormat="1" applyFont="1" applyBorder="1" applyAlignment="1">
      <alignment horizontal="center" vertical="center" wrapText="1"/>
    </xf>
    <xf numFmtId="0" fontId="3" fillId="0" borderId="13" xfId="0" applyFont="1" applyBorder="1" applyAlignment="1">
      <alignment horizontal="left" vertical="center" wrapText="1"/>
    </xf>
    <xf numFmtId="0" fontId="0" fillId="0" borderId="0" xfId="0" applyAlignment="1">
      <alignment vertical="center" wrapText="1"/>
    </xf>
    <xf numFmtId="0" fontId="0" fillId="0" borderId="7" xfId="0" applyBorder="1" applyAlignment="1">
      <alignment vertical="center" wrapText="1"/>
    </xf>
    <xf numFmtId="0" fontId="3" fillId="0" borderId="17" xfId="0" applyFont="1" applyBorder="1" applyAlignment="1">
      <alignment horizontal="justify" vertical="center"/>
    </xf>
    <xf numFmtId="0" fontId="0" fillId="0" borderId="17" xfId="0" applyBorder="1"/>
    <xf numFmtId="0" fontId="0" fillId="0" borderId="0" xfId="0"/>
    <xf numFmtId="0" fontId="2" fillId="12" borderId="5" xfId="0" applyFont="1" applyFill="1" applyBorder="1" applyAlignment="1">
      <alignment horizontal="left" vertical="center" wrapText="1"/>
    </xf>
    <xf numFmtId="0" fontId="2" fillId="12" borderId="2" xfId="0" applyFont="1" applyFill="1" applyBorder="1" applyAlignment="1">
      <alignment horizontal="left" vertical="center" wrapText="1"/>
    </xf>
    <xf numFmtId="0" fontId="2" fillId="12" borderId="12" xfId="0" applyFont="1" applyFill="1" applyBorder="1" applyAlignment="1">
      <alignment horizontal="left" vertical="center" wrapText="1"/>
    </xf>
    <xf numFmtId="167" fontId="2" fillId="12" borderId="5" xfId="0" applyNumberFormat="1" applyFont="1" applyFill="1" applyBorder="1" applyAlignment="1">
      <alignment horizontal="center" vertical="center" wrapText="1"/>
    </xf>
    <xf numFmtId="167" fontId="2" fillId="12" borderId="2" xfId="0" applyNumberFormat="1" applyFont="1" applyFill="1" applyBorder="1" applyAlignment="1">
      <alignment horizontal="center" vertical="center" wrapText="1"/>
    </xf>
    <xf numFmtId="0" fontId="2" fillId="12" borderId="14" xfId="0" applyFont="1" applyFill="1" applyBorder="1" applyAlignment="1">
      <alignment horizontal="left" vertical="center" wrapText="1"/>
    </xf>
  </cellXfs>
  <cellStyles count="4">
    <cellStyle name="Hyperlink_Kalenderwochen 2016" xfId="3"/>
    <cellStyle name="Komma" xfId="1" builtinId="3"/>
    <cellStyle name="Standard" xfId="0" builtinId="0"/>
    <cellStyle name="Standard 2" xfId="2"/>
  </cellStyles>
  <dxfs count="7">
    <dxf>
      <font>
        <color theme="0"/>
      </font>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theme/theme1.xml" Type="http://schemas.openxmlformats.org/officeDocument/2006/relationships/theme"/><Relationship Id="rId7" Target="styles.xml" Type="http://schemas.openxmlformats.org/officeDocument/2006/relationships/styles"/><Relationship Id="rId8" Target="sharedStrings.xml" Type="http://schemas.openxmlformats.org/officeDocument/2006/relationships/sharedStrings"/><Relationship Id="rId9" Target="calcChain.xml" Type="http://schemas.openxmlformats.org/officeDocument/2006/relationships/calcChain"/></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https://www.kalenderpedia.de/" TargetMode="External" Type="http://schemas.openxmlformats.org/officeDocument/2006/relationships/hyperlink"/></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
    <pageSetUpPr fitToPage="1"/>
  </sheetPr>
  <dimension ref="A1:C20"/>
  <sheetViews>
    <sheetView showGridLines="0" tabSelected="1" zoomScale="90" zoomScaleNormal="90" workbookViewId="0">
      <selection activeCell="B6" sqref="B6:C6"/>
    </sheetView>
  </sheetViews>
  <sheetFormatPr baseColWidth="10" defaultRowHeight="14.4"/>
  <cols>
    <col min="1" max="1" customWidth="true" width="55.21875"/>
    <col min="2" max="2" customWidth="true" width="89.44140625"/>
    <col min="3" max="3" bestFit="true" customWidth="true" width="12.21875"/>
  </cols>
  <sheetData>
    <row r="1" spans="1:3" ht="15" thickBot="1">
      <c r="A1" s="89"/>
      <c r="B1" s="89"/>
      <c r="C1" s="89"/>
    </row>
    <row r="2" spans="1:3" s="3" customFormat="1" ht="18.600000000000001" thickBot="1">
      <c r="A2" s="14" t="s">
        <v>0</v>
      </c>
      <c r="B2" s="15"/>
      <c r="C2" s="16"/>
    </row>
    <row r="3" spans="1:3" ht="15" thickBot="1"/>
    <row r="4" spans="1:3" ht="22.5" customHeight="1" thickBot="1">
      <c r="A4" s="17" t="s">
        <v>1</v>
      </c>
      <c r="B4" s="18"/>
      <c r="C4" s="19"/>
    </row>
    <row r="5" spans="1:3" ht="15" thickBot="1"/>
    <row r="6" spans="1:3" ht="51" customHeight="1" thickBot="1">
      <c r="A6" s="34" t="s">
        <v>45</v>
      </c>
      <c r="B6" s="90"/>
      <c r="C6" s="91"/>
    </row>
    <row r="7" spans="1:3" ht="30" customHeight="1" thickBot="1">
      <c r="A7" s="35" t="s">
        <v>3</v>
      </c>
      <c r="B7" s="92"/>
      <c r="C7" s="91"/>
    </row>
    <row r="8" spans="1:3" ht="30" customHeight="1" thickBot="1">
      <c r="A8" s="35" t="s">
        <v>4</v>
      </c>
      <c r="B8" s="92"/>
      <c r="C8" s="91"/>
    </row>
    <row r="9" spans="1:3" ht="15" thickBot="1">
      <c r="A9" s="1"/>
      <c r="B9" s="1"/>
      <c r="C9" s="1"/>
    </row>
    <row r="10" spans="1:3" ht="35.1" customHeight="1" thickBot="1">
      <c r="A10" s="10" t="s">
        <v>5</v>
      </c>
      <c r="B10" s="6" t="s">
        <v>6</v>
      </c>
      <c r="C10" s="6" t="s">
        <v>7</v>
      </c>
    </row>
    <row r="11" spans="1:3" ht="20.100000000000001" customHeight="1" thickBot="1">
      <c r="A11" s="35">
        <v>1</v>
      </c>
      <c r="B11" s="36" t="s">
        <v>8</v>
      </c>
      <c r="C11" s="22"/>
    </row>
    <row r="12" spans="1:3" ht="20.100000000000001" customHeight="1" thickBot="1">
      <c r="A12" s="37" t="s">
        <v>36</v>
      </c>
      <c r="B12" s="38" t="s">
        <v>9</v>
      </c>
      <c r="C12" s="20"/>
    </row>
    <row r="13" spans="1:3" ht="15" thickBot="1">
      <c r="A13" s="2"/>
      <c r="B13" s="1"/>
      <c r="C13" s="11"/>
    </row>
    <row r="14" spans="1:3" ht="35.1" customHeight="1" thickBot="1">
      <c r="A14" s="9">
        <v>2</v>
      </c>
      <c r="B14" s="5" t="s">
        <v>31</v>
      </c>
      <c r="C14" s="12" t="e">
        <f>ROUND(C11/C12,2)</f>
        <v>#DIV/0!</v>
      </c>
    </row>
    <row r="15" spans="1:3">
      <c r="A15" s="1"/>
      <c r="B15" s="1"/>
      <c r="C15" s="1"/>
    </row>
    <row r="16" spans="1:3" ht="7.5" customHeight="1"/>
    <row r="17" spans="1:2" ht="20.100000000000001" customHeight="1">
      <c r="A17" s="4" t="s">
        <v>27</v>
      </c>
    </row>
    <row r="18" spans="1:2" ht="39" customHeight="1">
      <c r="A18" s="4" t="s">
        <v>28</v>
      </c>
      <c r="B18" s="13" t="s">
        <v>41</v>
      </c>
    </row>
    <row r="19" spans="1:2" ht="39" customHeight="1">
      <c r="A19" s="4" t="s">
        <v>29</v>
      </c>
      <c r="B19" s="13" t="s">
        <v>41</v>
      </c>
    </row>
    <row r="20" spans="1:2" ht="39" customHeight="1">
      <c r="A20" s="4" t="s">
        <v>30</v>
      </c>
      <c r="B20" s="13" t="s">
        <v>41</v>
      </c>
    </row>
  </sheetData>
  <sheetProtection algorithmName="SHA-512" hashValue="rvKzHnZ1XqHkNaJB/aN4AUDZAgWEKbT93fvJVcFo7vAYqTt4i/G4vvAwfkuwHCS88SubTWWT3/T/C8yrXsSI8Q==" saltValue="LM4JVueJezOwLYFaLidS9w==" spinCount="100000" sheet="1" objects="1" scenarios="1" selectLockedCells="1"/>
  <mergeCells count="4">
    <mergeCell ref="A1:C1"/>
    <mergeCell ref="B6:C6"/>
    <mergeCell ref="B7:C7"/>
    <mergeCell ref="B8:C8"/>
  </mergeCells>
  <pageMargins left="0" right="0" top="0.78740157480314965" bottom="0.78740157480314965" header="0.31496062992125984" footer="0.31496062992125984"/>
  <pageSetup paperSize="9" scale="8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
    <pageSetUpPr fitToPage="1"/>
  </sheetPr>
  <dimension ref="A1:R20"/>
  <sheetViews>
    <sheetView showGridLines="0" zoomScale="90" zoomScaleNormal="90" workbookViewId="0">
      <selection activeCell="B6" sqref="B6:C6"/>
    </sheetView>
  </sheetViews>
  <sheetFormatPr baseColWidth="10" defaultRowHeight="14.4"/>
  <cols>
    <col min="1" max="1" customWidth="true" width="54.77734375"/>
    <col min="2" max="2" customWidth="true" width="71.77734375"/>
    <col min="3" max="3" customWidth="true" width="19.21875"/>
  </cols>
  <sheetData>
    <row r="1" spans="1:18" ht="15" thickBot="1"/>
    <row r="2" spans="1:18" s="3" customFormat="1" ht="18.600000000000001" thickBot="1">
      <c r="A2" s="14" t="s">
        <v>0</v>
      </c>
      <c r="B2" s="15"/>
      <c r="C2" s="16"/>
      <c r="D2" s="1"/>
      <c r="E2" s="1"/>
      <c r="F2" s="1"/>
      <c r="G2" s="1"/>
      <c r="H2" s="1"/>
      <c r="I2" s="1"/>
      <c r="J2" s="1"/>
      <c r="K2" s="1"/>
      <c r="L2" s="1"/>
      <c r="M2" s="1"/>
      <c r="N2" s="1"/>
      <c r="O2" s="1"/>
      <c r="P2" s="1"/>
      <c r="Q2" s="1"/>
      <c r="R2" s="1"/>
    </row>
    <row r="3" spans="1:18" ht="15" thickBot="1">
      <c r="D3" s="1"/>
      <c r="E3" s="1"/>
      <c r="F3" s="1"/>
    </row>
    <row r="4" spans="1:18" ht="22.5" customHeight="1" thickBot="1">
      <c r="A4" s="23" t="s">
        <v>10</v>
      </c>
      <c r="B4" s="24"/>
      <c r="C4" s="25"/>
      <c r="D4" s="1"/>
      <c r="E4" s="1"/>
      <c r="F4" s="1"/>
    </row>
    <row r="5" spans="1:18" ht="15" thickBot="1">
      <c r="D5" s="1"/>
      <c r="E5" s="1"/>
      <c r="F5" s="1"/>
    </row>
    <row r="6" spans="1:18" ht="51" customHeight="1" thickBot="1">
      <c r="A6" s="34" t="s">
        <v>46</v>
      </c>
      <c r="B6" s="90"/>
      <c r="C6" s="95"/>
      <c r="D6" s="1"/>
    </row>
    <row r="7" spans="1:18" ht="30" customHeight="1" thickBot="1">
      <c r="A7" s="35" t="s">
        <v>3</v>
      </c>
      <c r="B7" s="92"/>
      <c r="C7" s="95"/>
      <c r="D7" s="1"/>
    </row>
    <row r="8" spans="1:18" ht="30" customHeight="1" thickBot="1">
      <c r="A8" s="35" t="s">
        <v>4</v>
      </c>
      <c r="B8" s="92"/>
      <c r="C8" s="95"/>
      <c r="D8" s="1"/>
    </row>
    <row r="10" spans="1:18" ht="15" thickBot="1"/>
    <row r="11" spans="1:18" ht="20.100000000000001" customHeight="1">
      <c r="A11" s="93" t="s">
        <v>5</v>
      </c>
      <c r="B11" s="93"/>
      <c r="C11" s="93"/>
      <c r="D11" s="1"/>
    </row>
    <row r="12" spans="1:18" ht="20.100000000000001" customHeight="1" thickBot="1">
      <c r="A12" s="94"/>
      <c r="B12" s="94"/>
      <c r="C12" s="94"/>
      <c r="D12" s="1"/>
    </row>
    <row r="13" spans="1:18" ht="20.100000000000001" customHeight="1" thickBot="1">
      <c r="A13" s="35">
        <v>1</v>
      </c>
      <c r="B13" s="36" t="s">
        <v>11</v>
      </c>
      <c r="C13" s="27"/>
      <c r="D13" s="1"/>
    </row>
    <row r="14" spans="1:18" ht="29.55" customHeight="1" thickBot="1">
      <c r="A14" s="35">
        <v>2</v>
      </c>
      <c r="B14" s="36" t="s">
        <v>12</v>
      </c>
      <c r="C14" s="22"/>
      <c r="D14" s="1"/>
    </row>
    <row r="15" spans="1:18" ht="20.100000000000001" customHeight="1" thickBot="1">
      <c r="A15" s="7"/>
      <c r="B15" s="8" t="s">
        <v>14</v>
      </c>
      <c r="C15" s="26" t="e">
        <f>ROUND(C13/C14,2)</f>
        <v>#DIV/0!</v>
      </c>
      <c r="D15" s="1"/>
    </row>
    <row r="16" spans="1:18" ht="24.75" customHeight="1">
      <c r="A16" s="2" t="s">
        <v>13</v>
      </c>
      <c r="B16" s="1"/>
      <c r="C16" s="1"/>
      <c r="D16" s="1"/>
    </row>
    <row r="17" spans="1:3" ht="20.100000000000001" customHeight="1">
      <c r="A17" s="4" t="s">
        <v>27</v>
      </c>
      <c r="C17" s="21"/>
    </row>
    <row r="18" spans="1:3" ht="39" customHeight="1">
      <c r="A18" s="4" t="s">
        <v>28</v>
      </c>
      <c r="B18" s="13" t="s">
        <v>42</v>
      </c>
      <c r="C18" s="21"/>
    </row>
    <row r="19" spans="1:3" ht="39" customHeight="1">
      <c r="A19" s="4" t="s">
        <v>29</v>
      </c>
      <c r="B19" s="13" t="s">
        <v>42</v>
      </c>
      <c r="C19" s="21"/>
    </row>
    <row r="20" spans="1:3" ht="39" customHeight="1">
      <c r="A20" s="4" t="s">
        <v>30</v>
      </c>
      <c r="B20" s="13" t="s">
        <v>42</v>
      </c>
      <c r="C20" s="21"/>
    </row>
  </sheetData>
  <sheetProtection algorithmName="SHA-512" hashValue="iaE9OgHquW8ILvnlul1uZOc0Hr4qk8IBXbKzyO5V2hVMaCi9RKFddza7nJFqNHgDXw/Ys1EpE2GHg6VswRmDPA==" saltValue="KJ1SCcM292OAS9lYlicRSQ==" spinCount="100000" sheet="1" objects="1" scenarios="1" selectLockedCells="1"/>
  <mergeCells count="6">
    <mergeCell ref="A11:A12"/>
    <mergeCell ref="B11:B12"/>
    <mergeCell ref="C11:C12"/>
    <mergeCell ref="B6:C6"/>
    <mergeCell ref="B7:C7"/>
    <mergeCell ref="B8:C8"/>
  </mergeCells>
  <pageMargins left="0" right="0" top="0.78740157480314965" bottom="0.78740157480314965" header="0.31496062992125984" footer="0.31496062992125984"/>
  <pageSetup paperSize="9" scale="9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4">
    <pageSetUpPr fitToPage="1"/>
  </sheetPr>
  <dimension ref="A1:S35"/>
  <sheetViews>
    <sheetView showGridLines="0" zoomScale="80" zoomScaleNormal="80" workbookViewId="0">
      <selection activeCell="D15" sqref="D15:D16"/>
    </sheetView>
  </sheetViews>
  <sheetFormatPr baseColWidth="10" defaultRowHeight="14.4"/>
  <cols>
    <col min="1" max="1" customWidth="true" width="4.77734375"/>
    <col min="2" max="2" customWidth="true" width="52.0"/>
    <col min="3" max="3" customWidth="true" width="9.21875"/>
    <col min="4" max="4" customWidth="true" width="52.44140625"/>
    <col min="5" max="11" customWidth="true" width="17.44140625"/>
    <col min="12" max="12" customWidth="true" width="23.21875"/>
    <col min="15" max="16" customWidth="true" hidden="true" width="11.44140625"/>
  </cols>
  <sheetData>
    <row r="1" spans="1:19" ht="15" thickBot="1"/>
    <row r="2" spans="1:19" s="3" customFormat="1" ht="18.600000000000001" thickBot="1">
      <c r="A2" s="141" t="s">
        <v>0</v>
      </c>
      <c r="B2" s="142"/>
      <c r="C2" s="142"/>
      <c r="D2" s="143"/>
      <c r="E2" s="29"/>
      <c r="F2" s="0"/>
      <c r="G2" s="0"/>
      <c r="H2" s="0"/>
      <c r="I2" s="0"/>
      <c r="J2" s="0"/>
      <c r="K2" s="0"/>
      <c r="L2" s="0"/>
      <c r="M2" s="0"/>
      <c r="N2" s="0"/>
      <c r="O2" s="0"/>
      <c r="P2" s="0"/>
      <c r="Q2" s="0"/>
      <c r="R2" s="0"/>
      <c r="S2" s="0"/>
    </row>
    <row r="3" spans="1:19" ht="15" thickBot="1"/>
    <row r="4" spans="1:19" ht="20.25" customHeight="1" thickBot="1">
      <c r="A4" s="144" t="s">
        <v>15</v>
      </c>
      <c r="B4" s="142"/>
      <c r="C4" s="142"/>
      <c r="D4" s="143"/>
      <c r="E4" s="29"/>
    </row>
    <row r="5" spans="1:19" ht="15" thickBot="1"/>
    <row r="6" spans="1:19" ht="51" customHeight="1" thickBot="1">
      <c r="A6" s="129" t="s">
        <v>2</v>
      </c>
      <c r="B6" s="145"/>
      <c r="C6" s="128"/>
      <c r="D6" s="148" t="s">
        <v>47</v>
      </c>
      <c r="E6" s="149"/>
      <c r="F6" s="149"/>
      <c r="G6" s="149"/>
      <c r="H6" s="149"/>
      <c r="I6" s="149"/>
      <c r="J6" s="149"/>
      <c r="K6" s="95"/>
    </row>
    <row r="7" spans="1:19" ht="30" customHeight="1" thickBot="1">
      <c r="A7" s="129" t="s">
        <v>3</v>
      </c>
      <c r="B7" s="145"/>
      <c r="C7" s="128"/>
      <c r="D7" s="150"/>
      <c r="E7" s="149"/>
      <c r="F7" s="149"/>
      <c r="G7" s="149"/>
      <c r="H7" s="149"/>
      <c r="I7" s="149"/>
      <c r="J7" s="149"/>
      <c r="K7" s="95"/>
    </row>
    <row r="8" spans="1:19" ht="30" customHeight="1" thickBot="1">
      <c r="A8" s="129" t="s">
        <v>4</v>
      </c>
      <c r="B8" s="145"/>
      <c r="C8" s="128"/>
      <c r="D8" s="150"/>
      <c r="E8" s="149"/>
      <c r="F8" s="149"/>
      <c r="G8" s="149"/>
      <c r="H8" s="149"/>
      <c r="I8" s="149"/>
      <c r="J8" s="149"/>
      <c r="K8" s="95"/>
    </row>
    <row r="9" spans="1:19" ht="30" customHeight="1" thickBot="1">
      <c r="A9" s="129" t="s">
        <v>16</v>
      </c>
      <c r="B9" s="145"/>
      <c r="C9" s="128"/>
      <c r="D9" s="96"/>
      <c r="E9" s="97"/>
      <c r="F9" s="97"/>
      <c r="G9" s="97"/>
      <c r="H9" s="97"/>
      <c r="I9" s="97"/>
      <c r="J9" s="97"/>
      <c r="K9" s="98"/>
    </row>
    <row r="10" spans="1:19" ht="24" customHeight="1" thickBot="1">
      <c r="A10" s="129" t="s">
        <v>17</v>
      </c>
      <c r="B10" s="145"/>
      <c r="C10" s="145"/>
      <c r="D10" s="99" t="e">
        <f>SUM('2_Vergütungssatz'!C15)</f>
        <v>#DIV/0!</v>
      </c>
      <c r="E10" s="100"/>
      <c r="F10" s="100"/>
      <c r="G10" s="100"/>
      <c r="H10" s="100"/>
      <c r="I10" s="100"/>
      <c r="J10" s="100"/>
      <c r="K10" s="101"/>
    </row>
    <row r="11" spans="1:19">
      <c r="A11" s="130" t="s">
        <v>37</v>
      </c>
      <c r="B11" s="146"/>
      <c r="C11" s="146"/>
      <c r="D11" s="102" t="e">
        <f>ROUND((D10*60)/100,2)</f>
        <v>#DIV/0!</v>
      </c>
      <c r="E11" s="103"/>
      <c r="F11" s="103"/>
      <c r="G11" s="103"/>
      <c r="H11" s="103"/>
      <c r="I11" s="103"/>
      <c r="J11" s="103"/>
      <c r="K11" s="104"/>
    </row>
    <row r="12" spans="1:19" ht="16.5" customHeight="1" thickBot="1">
      <c r="A12" s="132"/>
      <c r="B12" s="147"/>
      <c r="C12" s="147"/>
      <c r="D12" s="105"/>
      <c r="E12" s="106"/>
      <c r="F12" s="106"/>
      <c r="G12" s="106"/>
      <c r="H12" s="106"/>
      <c r="I12" s="106"/>
      <c r="J12" s="106"/>
      <c r="K12" s="107"/>
    </row>
    <row r="13" spans="1:19" ht="15" thickBot="1"/>
    <row r="14" spans="1:19" ht="37.5" customHeight="1" thickBot="1">
      <c r="D14" s="41" t="s">
        <v>49</v>
      </c>
      <c r="E14" s="62"/>
      <c r="F14" s="62"/>
      <c r="G14" s="62"/>
      <c r="H14" s="62"/>
      <c r="I14" s="62"/>
      <c r="J14" s="62"/>
      <c r="K14" s="63"/>
      <c r="P14" s="42" t="s">
        <v>48</v>
      </c>
    </row>
    <row r="15" spans="1:19" ht="20.100000000000001" customHeight="1">
      <c r="A15" s="130" t="s">
        <v>5</v>
      </c>
      <c r="B15" s="137"/>
      <c r="C15" s="93" t="s">
        <v>423</v>
      </c>
      <c r="D15" s="125">
        <v>12</v>
      </c>
      <c r="E15" s="122" t="s">
        <v>426</v>
      </c>
      <c r="F15" s="122" t="s">
        <v>425</v>
      </c>
      <c r="G15" s="122" t="s">
        <v>424</v>
      </c>
      <c r="H15" s="122" t="s">
        <v>427</v>
      </c>
      <c r="I15" s="122" t="s">
        <v>428</v>
      </c>
      <c r="J15" s="122" t="s">
        <v>429</v>
      </c>
      <c r="K15" s="122" t="s">
        <v>430</v>
      </c>
      <c r="L15" s="153" t="s">
        <v>40</v>
      </c>
    </row>
    <row r="16" spans="1:19" ht="20.100000000000001" customHeight="1" thickBot="1">
      <c r="A16" s="138"/>
      <c r="B16" s="139"/>
      <c r="C16" s="140"/>
      <c r="D16" s="126"/>
      <c r="E16" s="123"/>
      <c r="F16" s="123"/>
      <c r="G16" s="123"/>
      <c r="H16" s="123"/>
      <c r="I16" s="123"/>
      <c r="J16" s="123"/>
      <c r="K16" s="123"/>
      <c r="L16" s="123"/>
    </row>
    <row r="17" spans="1:12">
      <c r="A17" s="130">
        <v>1</v>
      </c>
      <c r="B17" s="131"/>
      <c r="C17" s="130" t="s">
        <v>18</v>
      </c>
      <c r="D17" s="131"/>
      <c r="E17" s="119">
        <f>DATE('Kalenderwochen 2020'!$A$1,1,7*$D$15-3-WEEKDAY(DATE('Kalenderwochen 2020'!$A$1,,),3))</f>
        <v>43906</v>
      </c>
      <c r="F17" s="119">
        <f>DATE('Kalenderwochen 2020'!$A$1,1,7*$D$15-3-WEEKDAY(DATE('Kalenderwochen 2020'!$A$1,,),3))+1</f>
        <v>43907</v>
      </c>
      <c r="G17" s="119">
        <f>DATE('Kalenderwochen 2020'!$A$1,1,7*$D$15-3-WEEKDAY(DATE('Kalenderwochen 2020'!$A$1,,),3))+2</f>
        <v>43908</v>
      </c>
      <c r="H17" s="119">
        <f>DATE('Kalenderwochen 2020'!$A$1,1,7*$D$15-3-WEEKDAY(DATE('Kalenderwochen 2020'!$A$1,,),3))+3</f>
        <v>43909</v>
      </c>
      <c r="I17" s="119">
        <f>DATE('Kalenderwochen 2020'!$A$1,1,7*$D$15-3-WEEKDAY(DATE('Kalenderwochen 2020'!$A$1,,),3))+4</f>
        <v>43910</v>
      </c>
      <c r="J17" s="119">
        <f>DATE('Kalenderwochen 2020'!$A$1,1,7*$D$15-3-WEEKDAY(DATE('Kalenderwochen 2020'!$A$1,,),3))+5</f>
        <v>43911</v>
      </c>
      <c r="K17" s="119">
        <f>DATE('Kalenderwochen 2020'!$A$1,1,7*$D$15-3-WEEKDAY(DATE('Kalenderwochen 2020'!$A$1,,),3))+6</f>
        <v>43912</v>
      </c>
      <c r="L17" s="30"/>
    </row>
    <row r="18" spans="1:12">
      <c r="A18" s="134"/>
      <c r="B18" s="135"/>
      <c r="C18" s="134"/>
      <c r="D18" s="135"/>
      <c r="E18" s="120"/>
      <c r="F18" s="120"/>
      <c r="G18" s="120"/>
      <c r="H18" s="120"/>
      <c r="I18" s="120"/>
      <c r="J18" s="120"/>
      <c r="K18" s="120"/>
      <c r="L18" s="30"/>
    </row>
    <row r="19" spans="1:12" ht="15" thickBot="1">
      <c r="A19" s="134"/>
      <c r="B19" s="135"/>
      <c r="C19" s="132"/>
      <c r="D19" s="133"/>
      <c r="E19" s="121"/>
      <c r="F19" s="121"/>
      <c r="G19" s="121"/>
      <c r="H19" s="121"/>
      <c r="I19" s="121"/>
      <c r="J19" s="121"/>
      <c r="K19" s="121"/>
      <c r="L19" s="30"/>
    </row>
    <row r="20" spans="1:12" ht="15" thickBot="1">
      <c r="A20" s="130">
        <v>2</v>
      </c>
      <c r="B20" s="131"/>
      <c r="C20" s="129" t="s">
        <v>21</v>
      </c>
      <c r="D20" s="128"/>
      <c r="E20" s="39">
        <f>E21+E22+E23+E24</f>
        <v>0</v>
      </c>
      <c r="F20" s="39">
        <f t="shared" ref="F20:K20" si="0">F21+F22+F23+F24</f>
        <v>0</v>
      </c>
      <c r="G20" s="39">
        <f t="shared" si="0"/>
        <v>0</v>
      </c>
      <c r="H20" s="39">
        <f t="shared" si="0"/>
        <v>0</v>
      </c>
      <c r="I20" s="39">
        <f t="shared" si="0"/>
        <v>0</v>
      </c>
      <c r="J20" s="39">
        <f t="shared" si="0"/>
        <v>0</v>
      </c>
      <c r="K20" s="39">
        <f t="shared" si="0"/>
        <v>0</v>
      </c>
      <c r="L20" s="30"/>
    </row>
    <row r="21" spans="1:12" ht="15" thickBot="1">
      <c r="A21" s="127" t="s">
        <v>34</v>
      </c>
      <c r="B21" s="128"/>
      <c r="C21" s="129" t="s">
        <v>22</v>
      </c>
      <c r="D21" s="128"/>
      <c r="E21" s="28"/>
      <c r="F21" s="28"/>
      <c r="G21" s="28"/>
      <c r="H21" s="28"/>
      <c r="I21" s="28"/>
      <c r="J21" s="28"/>
      <c r="K21" s="28"/>
      <c r="L21" s="30"/>
    </row>
    <row r="22" spans="1:12" ht="15" thickBot="1">
      <c r="A22" s="127" t="s">
        <v>32</v>
      </c>
      <c r="B22" s="128"/>
      <c r="C22" s="138" t="s">
        <v>23</v>
      </c>
      <c r="D22" s="133"/>
      <c r="E22" s="28"/>
      <c r="F22" s="28"/>
      <c r="G22" s="28"/>
      <c r="H22" s="28"/>
      <c r="I22" s="28"/>
      <c r="J22" s="28"/>
      <c r="K22" s="28"/>
      <c r="L22" s="30"/>
    </row>
    <row r="23" spans="1:12" ht="15" thickBot="1">
      <c r="A23" s="127" t="s">
        <v>33</v>
      </c>
      <c r="B23" s="128"/>
      <c r="C23" s="129" t="s">
        <v>24</v>
      </c>
      <c r="D23" s="128"/>
      <c r="E23" s="28"/>
      <c r="F23" s="28"/>
      <c r="G23" s="28"/>
      <c r="H23" s="28"/>
      <c r="I23" s="28"/>
      <c r="J23" s="28"/>
      <c r="K23" s="28"/>
      <c r="L23" s="30"/>
    </row>
    <row r="24" spans="1:12" ht="15" thickBot="1">
      <c r="A24" s="127" t="s">
        <v>35</v>
      </c>
      <c r="B24" s="128"/>
      <c r="C24" s="129" t="s">
        <v>25</v>
      </c>
      <c r="D24" s="128"/>
      <c r="E24" s="28"/>
      <c r="F24" s="28"/>
      <c r="G24" s="28"/>
      <c r="H24" s="28"/>
      <c r="I24" s="28"/>
      <c r="J24" s="28"/>
      <c r="K24" s="28"/>
      <c r="L24" s="30"/>
    </row>
    <row r="25" spans="1:12" ht="15" thickBot="1">
      <c r="A25" s="129">
        <v>3</v>
      </c>
      <c r="B25" s="128"/>
      <c r="C25" s="129" t="s">
        <v>26</v>
      </c>
      <c r="D25" s="128"/>
      <c r="E25" s="33" t="e">
        <f>SUM('1_Referenzwert'!$C14)</f>
        <v>#DIV/0!</v>
      </c>
      <c r="F25" s="33" t="e">
        <f>SUM('1_Referenzwert'!$C14)</f>
        <v>#DIV/0!</v>
      </c>
      <c r="G25" s="33" t="e">
        <f>SUM('1_Referenzwert'!$C14)</f>
        <v>#DIV/0!</v>
      </c>
      <c r="H25" s="33" t="e">
        <f>SUM('1_Referenzwert'!$C14)</f>
        <v>#DIV/0!</v>
      </c>
      <c r="I25" s="33" t="e">
        <f>SUM('1_Referenzwert'!$C14)</f>
        <v>#DIV/0!</v>
      </c>
      <c r="J25" s="33" t="e">
        <f>SUM('1_Referenzwert'!$C14)</f>
        <v>#DIV/0!</v>
      </c>
      <c r="K25" s="33" t="e">
        <f>SUM('1_Referenzwert'!$C14)</f>
        <v>#DIV/0!</v>
      </c>
      <c r="L25" s="30"/>
    </row>
    <row r="26" spans="1:12" ht="23.1" customHeight="1">
      <c r="A26" s="130">
        <v>4</v>
      </c>
      <c r="B26" s="131"/>
      <c r="C26" s="136" t="s">
        <v>38</v>
      </c>
      <c r="D26" s="131"/>
      <c r="E26" s="110" t="e">
        <f t="shared" ref="E26:J26" si="1">IF(E14="x",0,(ROUND(E25-E20,2)))</f>
        <v>#DIV/0!</v>
      </c>
      <c r="F26" s="110" t="e">
        <f t="shared" si="1"/>
        <v>#DIV/0!</v>
      </c>
      <c r="G26" s="110" t="e">
        <f t="shared" si="1"/>
        <v>#DIV/0!</v>
      </c>
      <c r="H26" s="110" t="e">
        <f t="shared" si="1"/>
        <v>#DIV/0!</v>
      </c>
      <c r="I26" s="110" t="e">
        <f t="shared" si="1"/>
        <v>#DIV/0!</v>
      </c>
      <c r="J26" s="110" t="e">
        <f t="shared" si="1"/>
        <v>#DIV/0!</v>
      </c>
      <c r="K26" s="110" t="e">
        <f>IF(K14="x",0,(ROUND(K25-K20,2)))</f>
        <v>#DIV/0!</v>
      </c>
      <c r="L26" s="31" t="s">
        <v>19</v>
      </c>
    </row>
    <row r="27" spans="1:12" ht="21" customHeight="1" thickBot="1">
      <c r="A27" s="132"/>
      <c r="B27" s="133"/>
      <c r="C27" s="132"/>
      <c r="D27" s="133"/>
      <c r="E27" s="111"/>
      <c r="F27" s="111"/>
      <c r="G27" s="111"/>
      <c r="H27" s="111"/>
      <c r="I27" s="111"/>
      <c r="J27" s="111"/>
      <c r="K27" s="111"/>
      <c r="L27" s="32" t="s">
        <v>20</v>
      </c>
    </row>
    <row r="28" spans="1:12" ht="31.5" customHeight="1">
      <c r="A28" s="114">
        <v>5</v>
      </c>
      <c r="B28" s="115"/>
      <c r="C28" s="118" t="s">
        <v>39</v>
      </c>
      <c r="D28" s="115"/>
      <c r="E28" s="112" t="e">
        <f>IF(E26&gt;=0,IFERROR(ROUND($D11*E26,2),0),0)</f>
        <v>#DIV/0!</v>
      </c>
      <c r="F28" s="112" t="e">
        <f>IF(F26&gt;=0,IFERROR(ROUND($D11*F26,2),0),0)</f>
        <v>#DIV/0!</v>
      </c>
      <c r="G28" s="112" t="e">
        <f t="shared" ref="G28:K28" si="2">IF(G26&gt;=0,IFERROR(ROUND($D11*G26,2),0),0)</f>
        <v>#DIV/0!</v>
      </c>
      <c r="H28" s="112" t="e">
        <f t="shared" si="2"/>
        <v>#DIV/0!</v>
      </c>
      <c r="I28" s="112" t="e">
        <f t="shared" si="2"/>
        <v>#DIV/0!</v>
      </c>
      <c r="J28" s="112" t="e">
        <f t="shared" si="2"/>
        <v>#DIV/0!</v>
      </c>
      <c r="K28" s="112" t="e">
        <f t="shared" si="2"/>
        <v>#DIV/0!</v>
      </c>
      <c r="L28" s="151" t="e">
        <f>ROUND(SUM(E28:K28),2)</f>
        <v>#DIV/0!</v>
      </c>
    </row>
    <row r="29" spans="1:12" ht="34.5" customHeight="1" thickBot="1">
      <c r="A29" s="116"/>
      <c r="B29" s="117"/>
      <c r="C29" s="116"/>
      <c r="D29" s="117"/>
      <c r="E29" s="113"/>
      <c r="F29" s="113"/>
      <c r="G29" s="113"/>
      <c r="H29" s="113"/>
      <c r="I29" s="113"/>
      <c r="J29" s="113"/>
      <c r="K29" s="113"/>
      <c r="L29" s="152"/>
    </row>
    <row r="30" spans="1:12" ht="23.25" customHeight="1"/>
    <row r="31" spans="1:12">
      <c r="A31" s="108" t="s">
        <v>27</v>
      </c>
      <c r="B31" s="109"/>
    </row>
    <row r="32" spans="1:12" ht="39.75" customHeight="1">
      <c r="A32" s="108" t="s">
        <v>28</v>
      </c>
      <c r="B32" s="109"/>
      <c r="C32" s="124" t="s">
        <v>44</v>
      </c>
      <c r="D32" s="124"/>
    </row>
    <row r="33" spans="1:12" ht="39.75" customHeight="1">
      <c r="A33" s="108" t="s">
        <v>29</v>
      </c>
      <c r="B33" s="109"/>
      <c r="C33" s="124" t="s">
        <v>44</v>
      </c>
      <c r="D33" s="124"/>
    </row>
    <row r="34" spans="1:12" ht="39.75" customHeight="1">
      <c r="A34" s="108" t="s">
        <v>30</v>
      </c>
      <c r="B34" s="109"/>
      <c r="C34" s="124" t="s">
        <v>44</v>
      </c>
      <c r="D34" s="124"/>
      <c r="L34" s="40"/>
    </row>
    <row r="35" spans="1:12" ht="20.100000000000001" customHeight="1">
      <c r="B35" s="4"/>
      <c r="C35" s="4"/>
    </row>
  </sheetData>
  <sheetProtection algorithmName="SHA-512" hashValue="p8JVpMfYZHc/N2wp5MLorAWgcnpD19KckvCtLvPoC4m4i7n/R1K02/Y1j4TAioBaMOvX5b8kOVEaSXDbtmnN8w==" saltValue="/HLV0eRd3mUW9H/anDq2MQ==" spinCount="100000" sheet="1" objects="1" scenarios="1" selectLockedCells="1"/>
  <mergeCells count="72">
    <mergeCell ref="L28:L29"/>
    <mergeCell ref="L15:L16"/>
    <mergeCell ref="F26:F27"/>
    <mergeCell ref="E26:E27"/>
    <mergeCell ref="K17:K19"/>
    <mergeCell ref="I15:I16"/>
    <mergeCell ref="J15:J16"/>
    <mergeCell ref="K15:K16"/>
    <mergeCell ref="H15:H16"/>
    <mergeCell ref="J17:J19"/>
    <mergeCell ref="H17:H19"/>
    <mergeCell ref="I17:I19"/>
    <mergeCell ref="F28:F29"/>
    <mergeCell ref="K26:K27"/>
    <mergeCell ref="J26:J27"/>
    <mergeCell ref="I26:I27"/>
    <mergeCell ref="A2:D2"/>
    <mergeCell ref="A4:D4"/>
    <mergeCell ref="A6:C6"/>
    <mergeCell ref="A22:B22"/>
    <mergeCell ref="A23:B23"/>
    <mergeCell ref="C17:D19"/>
    <mergeCell ref="C20:D20"/>
    <mergeCell ref="A11:C12"/>
    <mergeCell ref="A10:C10"/>
    <mergeCell ref="A9:C9"/>
    <mergeCell ref="A8:C8"/>
    <mergeCell ref="A7:C7"/>
    <mergeCell ref="D6:K6"/>
    <mergeCell ref="D7:K7"/>
    <mergeCell ref="D8:K8"/>
    <mergeCell ref="E17:E19"/>
    <mergeCell ref="F15:F16"/>
    <mergeCell ref="G15:G16"/>
    <mergeCell ref="A24:B24"/>
    <mergeCell ref="A25:B25"/>
    <mergeCell ref="A26:B27"/>
    <mergeCell ref="A17:B19"/>
    <mergeCell ref="A20:B20"/>
    <mergeCell ref="A21:B21"/>
    <mergeCell ref="C26:D27"/>
    <mergeCell ref="A15:B16"/>
    <mergeCell ref="C21:D21"/>
    <mergeCell ref="C22:D22"/>
    <mergeCell ref="C23:D23"/>
    <mergeCell ref="C24:D24"/>
    <mergeCell ref="C25:D25"/>
    <mergeCell ref="C15:C16"/>
    <mergeCell ref="E15:E16"/>
    <mergeCell ref="A33:B33"/>
    <mergeCell ref="A34:B34"/>
    <mergeCell ref="C32:D32"/>
    <mergeCell ref="C33:D33"/>
    <mergeCell ref="C34:D34"/>
    <mergeCell ref="A32:B32"/>
    <mergeCell ref="D15:D16"/>
    <mergeCell ref="D9:K9"/>
    <mergeCell ref="D10:K10"/>
    <mergeCell ref="D11:K12"/>
    <mergeCell ref="A31:B31"/>
    <mergeCell ref="H26:H27"/>
    <mergeCell ref="G26:G27"/>
    <mergeCell ref="J28:J29"/>
    <mergeCell ref="K28:K29"/>
    <mergeCell ref="E28:E29"/>
    <mergeCell ref="G28:G29"/>
    <mergeCell ref="H28:H29"/>
    <mergeCell ref="I28:I29"/>
    <mergeCell ref="A28:B29"/>
    <mergeCell ref="C28:D29"/>
    <mergeCell ref="F17:F19"/>
    <mergeCell ref="G17:G19"/>
  </mergeCells>
  <dataValidations count="1">
    <dataValidation type="list" allowBlank="1" showInputMessage="1" showErrorMessage="1" sqref="E14:K14">
      <formula1>$P$13:$P$14</formula1>
    </dataValidation>
  </dataValidations>
  <pageMargins left="0" right="0" top="0.78740157480314965" bottom="0.78740157480314965" header="0.31496062992125984" footer="0.31496062992125984"/>
  <pageSetup paperSize="9" scale="54"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'Kalenderwochen 2020'!$A$14:$A$42</xm:f>
          </x14:formula1>
          <xm:sqref>D15:D16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U34"/>
  <sheetViews>
    <sheetView showGridLines="0" zoomScaleNormal="100" workbookViewId="0"/>
  </sheetViews>
  <sheetFormatPr baseColWidth="10" defaultRowHeight="14.4"/>
  <cols>
    <col min="1" max="1" customWidth="true" width="5.21875"/>
    <col min="2" max="2" customWidth="true" width="28.77734375"/>
    <col min="3" max="3" customWidth="true" width="10.44140625"/>
    <col min="4" max="4" customWidth="true" width="13.77734375"/>
    <col min="5" max="5" customWidth="true" width="65.21875"/>
    <col min="6" max="6" customWidth="true" width="50.5546875"/>
  </cols>
  <sheetData>
    <row r="2" spans="1:21" s="3" customFormat="1" ht="14.55" customHeight="1">
      <c r="A2" s="67" t="s">
        <v>439</v>
      </c>
      <c r="B2" s="67"/>
      <c r="C2" s="67"/>
      <c r="D2" s="67"/>
      <c r="E2" s="81"/>
      <c r="F2" s="82"/>
      <c r="G2" s="0"/>
      <c r="H2" s="0"/>
      <c r="I2" s="0"/>
      <c r="J2" s="0"/>
      <c r="K2" s="0"/>
      <c r="L2" s="0"/>
      <c r="M2" s="0"/>
      <c r="N2" s="0"/>
      <c r="O2" s="0"/>
      <c r="P2" s="0"/>
      <c r="Q2" s="0"/>
      <c r="R2" s="0"/>
      <c r="S2" s="0"/>
      <c r="T2" s="0"/>
      <c r="U2" s="0"/>
    </row>
    <row r="4" spans="1:21">
      <c r="A4" s="157" t="s">
        <v>435</v>
      </c>
      <c r="B4" s="157"/>
      <c r="C4" s="157"/>
      <c r="D4" s="157"/>
      <c r="E4" s="157"/>
      <c r="F4" s="66"/>
    </row>
    <row r="5" spans="1:21" ht="14.1" customHeight="1">
      <c r="A5" s="83"/>
      <c r="B5" s="83"/>
      <c r="C5" s="83"/>
      <c r="D5" s="83"/>
      <c r="E5" s="83"/>
    </row>
    <row r="6" spans="1:21" ht="76.5" customHeight="1">
      <c r="A6" s="158" t="s">
        <v>447</v>
      </c>
      <c r="B6" s="159"/>
      <c r="C6" s="159"/>
      <c r="D6" s="159"/>
      <c r="E6" s="160"/>
      <c r="F6" s="161"/>
    </row>
    <row r="7" spans="1:21" ht="15" thickBot="1">
      <c r="A7" s="84"/>
      <c r="B7" s="84"/>
      <c r="C7" s="84"/>
      <c r="D7" s="84"/>
      <c r="E7" s="84"/>
      <c r="F7" s="84"/>
    </row>
    <row r="8" spans="1:21" ht="15" thickBot="1">
      <c r="A8" s="154" t="s">
        <v>2</v>
      </c>
      <c r="B8" s="155"/>
      <c r="C8" s="155"/>
      <c r="D8" s="155"/>
      <c r="E8" s="156"/>
      <c r="F8" s="85"/>
    </row>
    <row r="9" spans="1:21" ht="15" thickBot="1">
      <c r="A9" s="154" t="s">
        <v>3</v>
      </c>
      <c r="B9" s="155"/>
      <c r="C9" s="155"/>
      <c r="D9" s="155"/>
      <c r="E9" s="156"/>
      <c r="F9" s="85"/>
    </row>
    <row r="10" spans="1:21" ht="15" thickBot="1">
      <c r="A10" s="154" t="s">
        <v>4</v>
      </c>
      <c r="B10" s="155"/>
      <c r="C10" s="155"/>
      <c r="D10" s="155"/>
      <c r="E10" s="156"/>
      <c r="F10" s="85"/>
    </row>
    <row r="11" spans="1:21" ht="15" thickBot="1">
      <c r="A11" s="154" t="s">
        <v>16</v>
      </c>
      <c r="B11" s="155"/>
      <c r="C11" s="155"/>
      <c r="D11" s="155"/>
      <c r="E11" s="156"/>
      <c r="F11" s="85"/>
    </row>
    <row r="12" spans="1:21" ht="15" thickBot="1">
      <c r="F12" s="73"/>
    </row>
    <row r="13" spans="1:21" ht="20.100000000000001" customHeight="1" thickBot="1">
      <c r="A13" s="65" t="s">
        <v>5</v>
      </c>
      <c r="B13" s="162"/>
      <c r="C13" s="163"/>
      <c r="D13" s="163"/>
      <c r="E13" s="164"/>
      <c r="F13" s="74"/>
    </row>
    <row r="14" spans="1:21" ht="20.100000000000001" customHeight="1" thickBot="1">
      <c r="A14" s="80">
        <v>1</v>
      </c>
      <c r="B14" s="165" t="s">
        <v>436</v>
      </c>
      <c r="C14" s="166"/>
      <c r="D14" s="166"/>
      <c r="E14" s="137"/>
      <c r="F14" s="75"/>
    </row>
    <row r="15" spans="1:21" ht="20.100000000000001" customHeight="1">
      <c r="A15" s="167">
        <v>2</v>
      </c>
      <c r="B15" s="165" t="s">
        <v>448</v>
      </c>
      <c r="C15" s="166"/>
      <c r="D15" s="72"/>
      <c r="E15" s="86" t="s">
        <v>446</v>
      </c>
      <c r="F15" s="169"/>
    </row>
    <row r="16" spans="1:21" ht="25.5" customHeight="1" thickBot="1">
      <c r="A16" s="168"/>
      <c r="B16" s="171" t="s">
        <v>444</v>
      </c>
      <c r="C16" s="172"/>
      <c r="D16" s="69">
        <f>D15</f>
        <v>0</v>
      </c>
      <c r="E16" s="68" t="s">
        <v>449</v>
      </c>
      <c r="F16" s="170"/>
    </row>
    <row r="17" spans="1:6" ht="20.100000000000001" customHeight="1" thickBot="1">
      <c r="A17" s="80">
        <v>3</v>
      </c>
      <c r="B17" s="171" t="s">
        <v>445</v>
      </c>
      <c r="C17" s="175"/>
      <c r="D17" s="175"/>
      <c r="E17" s="176"/>
      <c r="F17" s="76"/>
    </row>
    <row r="18" spans="1:6" ht="24.6" customHeight="1">
      <c r="A18" s="167">
        <v>4</v>
      </c>
      <c r="B18" s="165" t="s">
        <v>434</v>
      </c>
      <c r="C18" s="166"/>
      <c r="D18" s="166"/>
      <c r="E18" s="137"/>
      <c r="F18" s="173">
        <f>ROUND(F14*F15*F17,2)</f>
        <v>0</v>
      </c>
    </row>
    <row r="19" spans="1:6" ht="20.100000000000001" customHeight="1" thickBot="1">
      <c r="A19" s="168"/>
      <c r="B19" s="181" t="s">
        <v>437</v>
      </c>
      <c r="C19" s="182"/>
      <c r="D19" s="182"/>
      <c r="E19" s="183"/>
      <c r="F19" s="180"/>
    </row>
    <row r="20" spans="1:6">
      <c r="A20" s="167">
        <v>5</v>
      </c>
      <c r="B20" s="165" t="s">
        <v>440</v>
      </c>
      <c r="C20" s="166"/>
      <c r="D20" s="70">
        <f>D15</f>
        <v>0</v>
      </c>
      <c r="E20" s="71"/>
      <c r="F20" s="173">
        <f>F14+F18</f>
        <v>0</v>
      </c>
    </row>
    <row r="21" spans="1:6" ht="27" customHeight="1" thickBot="1">
      <c r="A21" s="168"/>
      <c r="B21" s="171" t="s">
        <v>438</v>
      </c>
      <c r="C21" s="175"/>
      <c r="D21" s="175"/>
      <c r="E21" s="176"/>
      <c r="F21" s="174"/>
    </row>
    <row r="22" spans="1:6" ht="30" customHeight="1" thickBot="1">
      <c r="A22" s="80">
        <v>6</v>
      </c>
      <c r="B22" s="177" t="s">
        <v>441</v>
      </c>
      <c r="C22" s="178"/>
      <c r="D22" s="178"/>
      <c r="E22" s="179"/>
      <c r="F22" s="77"/>
    </row>
    <row r="23" spans="1:6" ht="22.5" customHeight="1">
      <c r="A23" s="167">
        <v>7</v>
      </c>
      <c r="B23" s="165" t="s">
        <v>443</v>
      </c>
      <c r="C23" s="166"/>
      <c r="D23" s="87">
        <f>D15</f>
        <v>0</v>
      </c>
      <c r="E23" s="88" t="s">
        <v>442</v>
      </c>
      <c r="F23" s="173">
        <f>ROUND(F20*60%,2)*F22</f>
        <v>0</v>
      </c>
    </row>
    <row r="24" spans="1:6" ht="20.100000000000001" customHeight="1" thickBot="1">
      <c r="A24" s="168"/>
      <c r="B24" s="171" t="s">
        <v>450</v>
      </c>
      <c r="C24" s="172"/>
      <c r="D24" s="172"/>
      <c r="E24" s="139"/>
      <c r="F24" s="180"/>
    </row>
    <row r="25" spans="1:6" ht="20.100000000000001" customHeight="1">
      <c r="A25" s="167">
        <v>8</v>
      </c>
      <c r="B25" s="165" t="s">
        <v>433</v>
      </c>
      <c r="C25" s="166"/>
      <c r="D25" s="166"/>
      <c r="E25" s="137"/>
      <c r="F25" s="173">
        <f>ROUND(F14*60%,2)*F22</f>
        <v>0</v>
      </c>
    </row>
    <row r="26" spans="1:6" ht="20.100000000000001" customHeight="1" thickBot="1">
      <c r="A26" s="168"/>
      <c r="B26" s="171" t="s">
        <v>451</v>
      </c>
      <c r="C26" s="172"/>
      <c r="D26" s="172"/>
      <c r="E26" s="139"/>
      <c r="F26" s="180"/>
    </row>
    <row r="27" spans="1:6" ht="20.100000000000001" customHeight="1">
      <c r="A27" s="187">
        <v>9</v>
      </c>
      <c r="B27" s="189" t="s">
        <v>432</v>
      </c>
      <c r="C27" s="166"/>
      <c r="D27" s="166"/>
      <c r="E27" s="137"/>
      <c r="F27" s="190">
        <f>F23-F25</f>
        <v>0</v>
      </c>
    </row>
    <row r="28" spans="1:6" ht="15" thickBot="1">
      <c r="A28" s="188"/>
      <c r="B28" s="192" t="s">
        <v>431</v>
      </c>
      <c r="C28" s="172"/>
      <c r="D28" s="172"/>
      <c r="E28" s="139"/>
      <c r="F28" s="191"/>
    </row>
    <row r="30" spans="1:6" ht="25.5" customHeight="1">
      <c r="A30" s="108" t="s">
        <v>27</v>
      </c>
      <c r="B30" s="186"/>
      <c r="C30" s="186"/>
      <c r="D30" s="186"/>
      <c r="E30" s="186"/>
    </row>
    <row r="31" spans="1:6" ht="20.100000000000001" customHeight="1">
      <c r="A31" s="184" t="s">
        <v>28</v>
      </c>
      <c r="B31" s="185"/>
      <c r="C31" s="185"/>
      <c r="D31" s="78"/>
      <c r="E31" s="79"/>
    </row>
    <row r="32" spans="1:6" ht="20.100000000000001" customHeight="1">
      <c r="A32" s="184" t="s">
        <v>29</v>
      </c>
      <c r="B32" s="185"/>
      <c r="C32" s="185"/>
      <c r="D32" s="78"/>
      <c r="E32" s="79"/>
    </row>
    <row r="33" spans="1:5" ht="34.5" customHeight="1">
      <c r="A33" s="108" t="s">
        <v>30</v>
      </c>
      <c r="B33" s="186"/>
      <c r="C33" s="186"/>
      <c r="E33" s="79"/>
    </row>
    <row r="34" spans="1:5">
      <c r="A34" s="78"/>
      <c r="B34" s="78"/>
      <c r="C34" s="78"/>
      <c r="D34" s="78"/>
    </row>
  </sheetData>
  <sheetProtection algorithmName="SHA-512" hashValue="hFL8MoPlZ7qFE0PT7zSNXkZgtKmwxfq1pOdBiXJHMA6KcrxLIyP4ofqc89UmRxNlmYtFd4R1TmAW9NGfRpmjsw==" saltValue="IkDBpAf/sriqZgOUxAxlYg==" spinCount="100000" sheet="1" objects="1" scenarios="1"/>
  <mergeCells count="38">
    <mergeCell ref="F23:F24"/>
    <mergeCell ref="B24:E24"/>
    <mergeCell ref="A32:C32"/>
    <mergeCell ref="A33:C33"/>
    <mergeCell ref="A27:A28"/>
    <mergeCell ref="B27:E27"/>
    <mergeCell ref="F27:F28"/>
    <mergeCell ref="B28:E28"/>
    <mergeCell ref="A30:E30"/>
    <mergeCell ref="A31:C31"/>
    <mergeCell ref="A25:A26"/>
    <mergeCell ref="B25:E25"/>
    <mergeCell ref="F25:F26"/>
    <mergeCell ref="B26:E26"/>
    <mergeCell ref="A23:A24"/>
    <mergeCell ref="B23:C23"/>
    <mergeCell ref="B17:E17"/>
    <mergeCell ref="A18:A19"/>
    <mergeCell ref="B18:E18"/>
    <mergeCell ref="F18:F19"/>
    <mergeCell ref="B19:E19"/>
    <mergeCell ref="A20:A21"/>
    <mergeCell ref="B20:C20"/>
    <mergeCell ref="F20:F21"/>
    <mergeCell ref="B21:E21"/>
    <mergeCell ref="B22:E22"/>
    <mergeCell ref="B13:E13"/>
    <mergeCell ref="B14:E14"/>
    <mergeCell ref="A15:A16"/>
    <mergeCell ref="B15:C15"/>
    <mergeCell ref="F15:F16"/>
    <mergeCell ref="B16:C16"/>
    <mergeCell ref="A11:E11"/>
    <mergeCell ref="A4:E4"/>
    <mergeCell ref="A6:F6"/>
    <mergeCell ref="A8:E8"/>
    <mergeCell ref="A9:E9"/>
    <mergeCell ref="A10:E10"/>
  </mergeCells>
  <conditionalFormatting sqref="F8:F11">
    <cfRule type="expression" dxfId="6" priority="7">
      <formula>ISBLANK(F8)=TRUE</formula>
    </cfRule>
  </conditionalFormatting>
  <conditionalFormatting sqref="F14">
    <cfRule type="expression" dxfId="5" priority="6">
      <formula>ISBLANK($F$14)=TRUE</formula>
    </cfRule>
  </conditionalFormatting>
  <conditionalFormatting sqref="D15">
    <cfRule type="expression" dxfId="4" priority="5">
      <formula>ISBLANK($D$15)=TRUE</formula>
    </cfRule>
  </conditionalFormatting>
  <conditionalFormatting sqref="F15:F16">
    <cfRule type="expression" dxfId="3" priority="4">
      <formula>ISBLANK(F15)=TRUE</formula>
    </cfRule>
  </conditionalFormatting>
  <conditionalFormatting sqref="F17">
    <cfRule type="expression" dxfId="2" priority="3">
      <formula>ISBLANK($F$17)=TRUE</formula>
    </cfRule>
  </conditionalFormatting>
  <conditionalFormatting sqref="F22">
    <cfRule type="expression" dxfId="1" priority="2">
      <formula>ISBLANK($F$22)=TRUE</formula>
    </cfRule>
  </conditionalFormatting>
  <conditionalFormatting sqref="D16 D20 D23">
    <cfRule type="expression" dxfId="0" priority="1">
      <formula>ISBLANK($D$15)=TRUE</formula>
    </cfRule>
  </conditionalFormatting>
  <dataValidations count="2">
    <dataValidation type="textLength" operator="equal" allowBlank="1" showInputMessage="1" showErrorMessage="1" errorTitle="IBAN" error="Bitte geben Sie Ihre IBAN 22-stellig ein" sqref="F11">
      <formula1>22</formula1>
    </dataValidation>
    <dataValidation type="textLength" operator="equal" allowBlank="1" showInputMessage="1" showErrorMessage="1" errorTitle="IK" error="Bitte geben Sie Ihr Institutionskennzeichen 9-stellig ein" sqref="F10">
      <formula1>9</formula1>
    </dataValidation>
  </dataValidations>
  <pageMargins left="0.7" right="0.7" top="0.78740157499999996" bottom="0.78740157499999996" header="0.3" footer="0.3"/>
  <pageSetup paperSize="9" scale="67"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7">
    <pageSetUpPr fitToPage="1"/>
  </sheetPr>
  <dimension ref="A1:I55"/>
  <sheetViews>
    <sheetView showGridLines="0" topLeftCell="A10" workbookViewId="0">
      <selection activeCell="M37" sqref="M37"/>
    </sheetView>
  </sheetViews>
  <sheetFormatPr baseColWidth="10" defaultColWidth="9.21875" defaultRowHeight="13.2"/>
  <cols>
    <col min="1" max="1" customWidth="true" style="45" width="12.44140625"/>
    <col min="2" max="8" style="45" width="9.21875"/>
    <col min="9" max="9" customWidth="true" style="45" width="7.44140625"/>
    <col min="10" max="16384" style="45" width="9.21875"/>
  </cols>
  <sheetData>
    <row r="1" spans="1:9" ht="34.5" customHeight="1">
      <c r="A1" s="43">
        <v>2020</v>
      </c>
      <c r="B1" s="44"/>
      <c r="C1" s="44"/>
      <c r="D1" s="44"/>
      <c r="E1" s="44"/>
      <c r="F1" s="44"/>
      <c r="G1" s="44"/>
      <c r="H1" s="44"/>
    </row>
    <row r="2" spans="1:9" ht="15.75" customHeight="1">
      <c r="A2" s="46" t="s">
        <v>43</v>
      </c>
      <c r="B2" s="47" t="s">
        <v>50</v>
      </c>
      <c r="C2" s="47" t="s">
        <v>51</v>
      </c>
      <c r="D2" s="47" t="s">
        <v>52</v>
      </c>
      <c r="E2" s="47" t="s">
        <v>53</v>
      </c>
      <c r="F2" s="47" t="s">
        <v>54</v>
      </c>
      <c r="G2" s="48" t="s">
        <v>55</v>
      </c>
      <c r="H2" s="49" t="s">
        <v>56</v>
      </c>
      <c r="I2" s="50"/>
    </row>
    <row r="3" spans="1:9" ht="15.75" customHeight="1">
      <c r="A3" s="52">
        <v>1</v>
      </c>
      <c r="B3" s="53"/>
      <c r="C3" s="53"/>
      <c r="D3" s="54" t="s">
        <v>57</v>
      </c>
      <c r="E3" s="55" t="s">
        <v>58</v>
      </c>
      <c r="F3" s="56" t="s">
        <v>59</v>
      </c>
      <c r="G3" s="57" t="s">
        <v>60</v>
      </c>
      <c r="H3" s="58" t="s">
        <v>61</v>
      </c>
      <c r="I3" s="51"/>
    </row>
    <row r="4" spans="1:9" ht="15.75" customHeight="1">
      <c r="A4" s="52">
        <v>2</v>
      </c>
      <c r="B4" s="56" t="s">
        <v>69</v>
      </c>
      <c r="C4" s="56" t="s">
        <v>70</v>
      </c>
      <c r="D4" s="56" t="s">
        <v>71</v>
      </c>
      <c r="E4" s="56" t="s">
        <v>72</v>
      </c>
      <c r="F4" s="56" t="s">
        <v>73</v>
      </c>
      <c r="G4" s="57" t="s">
        <v>74</v>
      </c>
      <c r="H4" s="58" t="s">
        <v>75</v>
      </c>
      <c r="I4" s="51"/>
    </row>
    <row r="5" spans="1:9" ht="15.75" customHeight="1">
      <c r="A5" s="52">
        <v>3</v>
      </c>
      <c r="B5" s="56" t="s">
        <v>83</v>
      </c>
      <c r="C5" s="56" t="s">
        <v>84</v>
      </c>
      <c r="D5" s="56" t="s">
        <v>85</v>
      </c>
      <c r="E5" s="56" t="s">
        <v>86</v>
      </c>
      <c r="F5" s="56" t="s">
        <v>87</v>
      </c>
      <c r="G5" s="57" t="s">
        <v>88</v>
      </c>
      <c r="H5" s="58" t="s">
        <v>89</v>
      </c>
      <c r="I5" s="51"/>
    </row>
    <row r="6" spans="1:9" ht="15.75" customHeight="1">
      <c r="A6" s="52">
        <v>4</v>
      </c>
      <c r="B6" s="56" t="s">
        <v>97</v>
      </c>
      <c r="C6" s="56" t="s">
        <v>98</v>
      </c>
      <c r="D6" s="56" t="s">
        <v>99</v>
      </c>
      <c r="E6" s="56" t="s">
        <v>100</v>
      </c>
      <c r="F6" s="56" t="s">
        <v>101</v>
      </c>
      <c r="G6" s="57" t="s">
        <v>102</v>
      </c>
      <c r="H6" s="58" t="s">
        <v>103</v>
      </c>
      <c r="I6" s="51"/>
    </row>
    <row r="7" spans="1:9" ht="15.75" customHeight="1">
      <c r="A7" s="52">
        <v>5</v>
      </c>
      <c r="B7" s="56" t="s">
        <v>111</v>
      </c>
      <c r="C7" s="56" t="s">
        <v>112</v>
      </c>
      <c r="D7" s="56" t="s">
        <v>113</v>
      </c>
      <c r="E7" s="56" t="s">
        <v>114</v>
      </c>
      <c r="F7" s="56" t="s">
        <v>115</v>
      </c>
      <c r="G7" s="57" t="s">
        <v>116</v>
      </c>
      <c r="H7" s="58" t="s">
        <v>117</v>
      </c>
      <c r="I7" s="51"/>
    </row>
    <row r="8" spans="1:9" ht="15.75" customHeight="1">
      <c r="A8" s="52">
        <v>6</v>
      </c>
      <c r="B8" s="56" t="s">
        <v>125</v>
      </c>
      <c r="C8" s="56" t="s">
        <v>126</v>
      </c>
      <c r="D8" s="56" t="s">
        <v>127</v>
      </c>
      <c r="E8" s="56" t="s">
        <v>128</v>
      </c>
      <c r="F8" s="56" t="s">
        <v>129</v>
      </c>
      <c r="G8" s="57" t="s">
        <v>130</v>
      </c>
      <c r="H8" s="58" t="s">
        <v>131</v>
      </c>
      <c r="I8" s="51"/>
    </row>
    <row r="9" spans="1:9" ht="15.75" customHeight="1">
      <c r="A9" s="52">
        <v>7</v>
      </c>
      <c r="B9" s="56" t="s">
        <v>139</v>
      </c>
      <c r="C9" s="56" t="s">
        <v>140</v>
      </c>
      <c r="D9" s="56" t="s">
        <v>141</v>
      </c>
      <c r="E9" s="56" t="s">
        <v>142</v>
      </c>
      <c r="F9" s="56" t="s">
        <v>143</v>
      </c>
      <c r="G9" s="57" t="s">
        <v>144</v>
      </c>
      <c r="H9" s="58" t="s">
        <v>145</v>
      </c>
      <c r="I9" s="51"/>
    </row>
    <row r="10" spans="1:9" ht="15.75" customHeight="1">
      <c r="A10" s="52">
        <v>8</v>
      </c>
      <c r="B10" s="56" t="s">
        <v>153</v>
      </c>
      <c r="C10" s="56" t="s">
        <v>154</v>
      </c>
      <c r="D10" s="56" t="s">
        <v>155</v>
      </c>
      <c r="E10" s="56" t="s">
        <v>156</v>
      </c>
      <c r="F10" s="56" t="s">
        <v>157</v>
      </c>
      <c r="G10" s="57" t="s">
        <v>158</v>
      </c>
      <c r="H10" s="58" t="s">
        <v>159</v>
      </c>
      <c r="I10" s="51"/>
    </row>
    <row r="11" spans="1:9" ht="15.75" customHeight="1">
      <c r="A11" s="52">
        <v>9</v>
      </c>
      <c r="B11" s="56" t="s">
        <v>167</v>
      </c>
      <c r="C11" s="56" t="s">
        <v>168</v>
      </c>
      <c r="D11" s="56" t="s">
        <v>169</v>
      </c>
      <c r="E11" s="56" t="s">
        <v>170</v>
      </c>
      <c r="F11" s="56" t="s">
        <v>171</v>
      </c>
      <c r="G11" s="57" t="s">
        <v>172</v>
      </c>
      <c r="H11" s="58" t="s">
        <v>173</v>
      </c>
      <c r="I11" s="51"/>
    </row>
    <row r="12" spans="1:9" ht="15.75" customHeight="1">
      <c r="A12" s="52">
        <v>10</v>
      </c>
      <c r="B12" s="56" t="s">
        <v>181</v>
      </c>
      <c r="C12" s="56" t="s">
        <v>182</v>
      </c>
      <c r="D12" s="56" t="s">
        <v>183</v>
      </c>
      <c r="E12" s="56" t="s">
        <v>184</v>
      </c>
      <c r="F12" s="56" t="s">
        <v>185</v>
      </c>
      <c r="G12" s="57" t="s">
        <v>186</v>
      </c>
      <c r="H12" s="58" t="s">
        <v>187</v>
      </c>
      <c r="I12" s="51"/>
    </row>
    <row r="13" spans="1:9" ht="15.75" customHeight="1">
      <c r="A13" s="52">
        <v>11</v>
      </c>
      <c r="B13" s="56" t="s">
        <v>195</v>
      </c>
      <c r="C13" s="56" t="s">
        <v>196</v>
      </c>
      <c r="D13" s="56" t="s">
        <v>197</v>
      </c>
      <c r="E13" s="56" t="s">
        <v>198</v>
      </c>
      <c r="F13" s="56" t="s">
        <v>199</v>
      </c>
      <c r="G13" s="57" t="s">
        <v>200</v>
      </c>
      <c r="H13" s="58" t="s">
        <v>201</v>
      </c>
      <c r="I13" s="51"/>
    </row>
    <row r="14" spans="1:9" ht="15.75" customHeight="1">
      <c r="A14" s="64">
        <v>12</v>
      </c>
      <c r="B14" s="56" t="s">
        <v>209</v>
      </c>
      <c r="C14" s="56" t="s">
        <v>210</v>
      </c>
      <c r="D14" s="56" t="s">
        <v>211</v>
      </c>
      <c r="E14" s="56" t="s">
        <v>212</v>
      </c>
      <c r="F14" s="56" t="s">
        <v>213</v>
      </c>
      <c r="G14" s="57" t="s">
        <v>214</v>
      </c>
      <c r="H14" s="58" t="s">
        <v>215</v>
      </c>
      <c r="I14" s="51"/>
    </row>
    <row r="15" spans="1:9" ht="15.75" customHeight="1">
      <c r="A15" s="64">
        <v>13</v>
      </c>
      <c r="B15" s="56" t="s">
        <v>223</v>
      </c>
      <c r="C15" s="56" t="s">
        <v>224</v>
      </c>
      <c r="D15" s="56" t="s">
        <v>225</v>
      </c>
      <c r="E15" s="56" t="s">
        <v>226</v>
      </c>
      <c r="F15" s="56" t="s">
        <v>227</v>
      </c>
      <c r="G15" s="57" t="s">
        <v>228</v>
      </c>
      <c r="H15" s="58" t="s">
        <v>229</v>
      </c>
      <c r="I15" s="51"/>
    </row>
    <row r="16" spans="1:9" ht="15.75" customHeight="1">
      <c r="A16" s="64">
        <v>14</v>
      </c>
      <c r="B16" s="56" t="s">
        <v>237</v>
      </c>
      <c r="C16" s="56" t="s">
        <v>238</v>
      </c>
      <c r="D16" s="56" t="s">
        <v>239</v>
      </c>
      <c r="E16" s="56" t="s">
        <v>240</v>
      </c>
      <c r="F16" s="56" t="s">
        <v>241</v>
      </c>
      <c r="G16" s="57" t="s">
        <v>242</v>
      </c>
      <c r="H16" s="58" t="s">
        <v>243</v>
      </c>
      <c r="I16" s="51"/>
    </row>
    <row r="17" spans="1:9" ht="15.75" customHeight="1">
      <c r="A17" s="64">
        <v>15</v>
      </c>
      <c r="B17" s="56" t="s">
        <v>251</v>
      </c>
      <c r="C17" s="56" t="s">
        <v>252</v>
      </c>
      <c r="D17" s="56" t="s">
        <v>253</v>
      </c>
      <c r="E17" s="56" t="s">
        <v>254</v>
      </c>
      <c r="F17" s="54" t="s">
        <v>255</v>
      </c>
      <c r="G17" s="57" t="s">
        <v>256</v>
      </c>
      <c r="H17" s="58" t="s">
        <v>257</v>
      </c>
      <c r="I17" s="51"/>
    </row>
    <row r="18" spans="1:9" ht="15.75" customHeight="1">
      <c r="A18" s="64">
        <v>16</v>
      </c>
      <c r="B18" s="54" t="s">
        <v>265</v>
      </c>
      <c r="C18" s="56" t="s">
        <v>266</v>
      </c>
      <c r="D18" s="56" t="s">
        <v>267</v>
      </c>
      <c r="E18" s="56" t="s">
        <v>268</v>
      </c>
      <c r="F18" s="56" t="s">
        <v>269</v>
      </c>
      <c r="G18" s="57" t="s">
        <v>270</v>
      </c>
      <c r="H18" s="58" t="s">
        <v>271</v>
      </c>
      <c r="I18" s="51"/>
    </row>
    <row r="19" spans="1:9" ht="15.75" customHeight="1">
      <c r="A19" s="64">
        <v>17</v>
      </c>
      <c r="B19" s="56" t="s">
        <v>279</v>
      </c>
      <c r="C19" s="56" t="s">
        <v>280</v>
      </c>
      <c r="D19" s="56" t="s">
        <v>281</v>
      </c>
      <c r="E19" s="56" t="s">
        <v>282</v>
      </c>
      <c r="F19" s="56" t="s">
        <v>283</v>
      </c>
      <c r="G19" s="57" t="s">
        <v>284</v>
      </c>
      <c r="H19" s="58" t="s">
        <v>285</v>
      </c>
      <c r="I19" s="51"/>
    </row>
    <row r="20" spans="1:9" ht="15.75" customHeight="1">
      <c r="A20" s="64">
        <v>18</v>
      </c>
      <c r="B20" s="56" t="s">
        <v>293</v>
      </c>
      <c r="C20" s="56" t="s">
        <v>294</v>
      </c>
      <c r="D20" s="59" t="s">
        <v>295</v>
      </c>
      <c r="E20" s="56" t="s">
        <v>296</v>
      </c>
      <c r="F20" s="54" t="s">
        <v>297</v>
      </c>
      <c r="G20" s="57" t="s">
        <v>298</v>
      </c>
      <c r="H20" s="58" t="s">
        <v>299</v>
      </c>
      <c r="I20" s="51"/>
    </row>
    <row r="21" spans="1:9" ht="15.75" customHeight="1">
      <c r="A21" s="64">
        <v>19</v>
      </c>
      <c r="B21" s="56" t="s">
        <v>307</v>
      </c>
      <c r="C21" s="56" t="s">
        <v>308</v>
      </c>
      <c r="D21" s="56" t="s">
        <v>309</v>
      </c>
      <c r="E21" s="56" t="s">
        <v>310</v>
      </c>
      <c r="F21" s="56" t="s">
        <v>311</v>
      </c>
      <c r="G21" s="57" t="s">
        <v>312</v>
      </c>
      <c r="H21" s="58" t="s">
        <v>313</v>
      </c>
      <c r="I21" s="51"/>
    </row>
    <row r="22" spans="1:9" ht="15.75" customHeight="1">
      <c r="A22" s="64">
        <v>20</v>
      </c>
      <c r="B22" s="56" t="s">
        <v>321</v>
      </c>
      <c r="C22" s="56" t="s">
        <v>322</v>
      </c>
      <c r="D22" s="56" t="s">
        <v>323</v>
      </c>
      <c r="E22" s="56" t="s">
        <v>324</v>
      </c>
      <c r="F22" s="56" t="s">
        <v>325</v>
      </c>
      <c r="G22" s="57" t="s">
        <v>326</v>
      </c>
      <c r="H22" s="58" t="s">
        <v>327</v>
      </c>
      <c r="I22" s="51"/>
    </row>
    <row r="23" spans="1:9" ht="15.75" customHeight="1">
      <c r="A23" s="64">
        <v>21</v>
      </c>
      <c r="B23" s="56" t="s">
        <v>335</v>
      </c>
      <c r="C23" s="56" t="s">
        <v>336</v>
      </c>
      <c r="D23" s="56" t="s">
        <v>337</v>
      </c>
      <c r="E23" s="54" t="s">
        <v>338</v>
      </c>
      <c r="F23" s="56" t="s">
        <v>339</v>
      </c>
      <c r="G23" s="57" t="s">
        <v>340</v>
      </c>
      <c r="H23" s="58" t="s">
        <v>341</v>
      </c>
      <c r="I23" s="51"/>
    </row>
    <row r="24" spans="1:9" ht="15.75" customHeight="1">
      <c r="A24" s="64">
        <v>22</v>
      </c>
      <c r="B24" s="56" t="s">
        <v>349</v>
      </c>
      <c r="C24" s="56" t="s">
        <v>350</v>
      </c>
      <c r="D24" s="56" t="s">
        <v>351</v>
      </c>
      <c r="E24" s="56" t="s">
        <v>352</v>
      </c>
      <c r="F24" s="56" t="s">
        <v>353</v>
      </c>
      <c r="G24" s="57" t="s">
        <v>354</v>
      </c>
      <c r="H24" s="58" t="s">
        <v>355</v>
      </c>
      <c r="I24" s="51"/>
    </row>
    <row r="25" spans="1:9" ht="15.75" customHeight="1">
      <c r="A25" s="64">
        <v>23</v>
      </c>
      <c r="B25" s="54" t="s">
        <v>363</v>
      </c>
      <c r="C25" s="56" t="s">
        <v>364</v>
      </c>
      <c r="D25" s="56" t="s">
        <v>365</v>
      </c>
      <c r="E25" s="56" t="s">
        <v>366</v>
      </c>
      <c r="F25" s="56" t="s">
        <v>367</v>
      </c>
      <c r="G25" s="57" t="s">
        <v>368</v>
      </c>
      <c r="H25" s="58" t="s">
        <v>369</v>
      </c>
      <c r="I25" s="51"/>
    </row>
    <row r="26" spans="1:9" ht="15.75" customHeight="1">
      <c r="A26" s="64">
        <v>24</v>
      </c>
      <c r="B26" s="56" t="s">
        <v>377</v>
      </c>
      <c r="C26" s="56" t="s">
        <v>378</v>
      </c>
      <c r="D26" s="56" t="s">
        <v>379</v>
      </c>
      <c r="E26" s="56" t="s">
        <v>380</v>
      </c>
      <c r="F26" s="56" t="s">
        <v>381</v>
      </c>
      <c r="G26" s="57" t="s">
        <v>382</v>
      </c>
      <c r="H26" s="58" t="s">
        <v>383</v>
      </c>
      <c r="I26" s="51"/>
    </row>
    <row r="27" spans="1:9" ht="15.75" customHeight="1">
      <c r="A27" s="64">
        <v>25</v>
      </c>
      <c r="B27" s="56" t="s">
        <v>391</v>
      </c>
      <c r="C27" s="56" t="s">
        <v>392</v>
      </c>
      <c r="D27" s="56" t="s">
        <v>393</v>
      </c>
      <c r="E27" s="56" t="s">
        <v>394</v>
      </c>
      <c r="F27" s="56" t="s">
        <v>395</v>
      </c>
      <c r="G27" s="57" t="s">
        <v>396</v>
      </c>
      <c r="H27" s="58" t="s">
        <v>397</v>
      </c>
      <c r="I27" s="51"/>
    </row>
    <row r="28" spans="1:9" ht="15.75" customHeight="1">
      <c r="A28" s="64">
        <v>26</v>
      </c>
      <c r="B28" s="56" t="s">
        <v>405</v>
      </c>
      <c r="C28" s="56" t="s">
        <v>406</v>
      </c>
      <c r="D28" s="56" t="s">
        <v>407</v>
      </c>
      <c r="E28" s="56" t="s">
        <v>408</v>
      </c>
      <c r="F28" s="56" t="s">
        <v>409</v>
      </c>
      <c r="G28" s="57" t="s">
        <v>410</v>
      </c>
      <c r="H28" s="58" t="s">
        <v>411</v>
      </c>
      <c r="I28" s="51"/>
    </row>
    <row r="29" spans="1:9">
      <c r="A29" s="64">
        <v>27</v>
      </c>
      <c r="B29" s="56" t="s">
        <v>62</v>
      </c>
      <c r="C29" s="56" t="s">
        <v>63</v>
      </c>
      <c r="D29" s="56" t="s">
        <v>64</v>
      </c>
      <c r="E29" s="56" t="s">
        <v>65</v>
      </c>
      <c r="F29" s="56" t="s">
        <v>66</v>
      </c>
      <c r="G29" s="57" t="s">
        <v>67</v>
      </c>
      <c r="H29" s="58" t="s">
        <v>68</v>
      </c>
    </row>
    <row r="30" spans="1:9">
      <c r="A30" s="64">
        <v>28</v>
      </c>
      <c r="B30" s="56" t="s">
        <v>76</v>
      </c>
      <c r="C30" s="56" t="s">
        <v>77</v>
      </c>
      <c r="D30" s="56" t="s">
        <v>78</v>
      </c>
      <c r="E30" s="56" t="s">
        <v>79</v>
      </c>
      <c r="F30" s="56" t="s">
        <v>80</v>
      </c>
      <c r="G30" s="57" t="s">
        <v>81</v>
      </c>
      <c r="H30" s="58" t="s">
        <v>82</v>
      </c>
    </row>
    <row r="31" spans="1:9">
      <c r="A31" s="64">
        <v>29</v>
      </c>
      <c r="B31" s="56" t="s">
        <v>90</v>
      </c>
      <c r="C31" s="56" t="s">
        <v>91</v>
      </c>
      <c r="D31" s="56" t="s">
        <v>92</v>
      </c>
      <c r="E31" s="56" t="s">
        <v>93</v>
      </c>
      <c r="F31" s="56" t="s">
        <v>94</v>
      </c>
      <c r="G31" s="57" t="s">
        <v>95</v>
      </c>
      <c r="H31" s="58" t="s">
        <v>96</v>
      </c>
    </row>
    <row r="32" spans="1:9">
      <c r="A32" s="64">
        <v>30</v>
      </c>
      <c r="B32" s="56" t="s">
        <v>104</v>
      </c>
      <c r="C32" s="56" t="s">
        <v>105</v>
      </c>
      <c r="D32" s="56" t="s">
        <v>106</v>
      </c>
      <c r="E32" s="56" t="s">
        <v>107</v>
      </c>
      <c r="F32" s="56" t="s">
        <v>108</v>
      </c>
      <c r="G32" s="57" t="s">
        <v>109</v>
      </c>
      <c r="H32" s="58" t="s">
        <v>110</v>
      </c>
    </row>
    <row r="33" spans="1:8">
      <c r="A33" s="64">
        <v>31</v>
      </c>
      <c r="B33" s="56" t="s">
        <v>118</v>
      </c>
      <c r="C33" s="56" t="s">
        <v>119</v>
      </c>
      <c r="D33" s="56" t="s">
        <v>120</v>
      </c>
      <c r="E33" s="56" t="s">
        <v>121</v>
      </c>
      <c r="F33" s="56" t="s">
        <v>122</v>
      </c>
      <c r="G33" s="57" t="s">
        <v>123</v>
      </c>
      <c r="H33" s="58" t="s">
        <v>124</v>
      </c>
    </row>
    <row r="34" spans="1:8">
      <c r="A34" s="64">
        <v>32</v>
      </c>
      <c r="B34" s="56" t="s">
        <v>132</v>
      </c>
      <c r="C34" s="56" t="s">
        <v>133</v>
      </c>
      <c r="D34" s="56" t="s">
        <v>134</v>
      </c>
      <c r="E34" s="56" t="s">
        <v>135</v>
      </c>
      <c r="F34" s="56" t="s">
        <v>136</v>
      </c>
      <c r="G34" s="57" t="s">
        <v>137</v>
      </c>
      <c r="H34" s="58" t="s">
        <v>138</v>
      </c>
    </row>
    <row r="35" spans="1:8">
      <c r="A35" s="64">
        <v>33</v>
      </c>
      <c r="B35" s="56" t="s">
        <v>146</v>
      </c>
      <c r="C35" s="56" t="s">
        <v>147</v>
      </c>
      <c r="D35" s="56" t="s">
        <v>148</v>
      </c>
      <c r="E35" s="56" t="s">
        <v>149</v>
      </c>
      <c r="F35" s="56" t="s">
        <v>150</v>
      </c>
      <c r="G35" s="57" t="s">
        <v>151</v>
      </c>
      <c r="H35" s="58" t="s">
        <v>152</v>
      </c>
    </row>
    <row r="36" spans="1:8">
      <c r="A36" s="64">
        <v>34</v>
      </c>
      <c r="B36" s="56" t="s">
        <v>160</v>
      </c>
      <c r="C36" s="56" t="s">
        <v>161</v>
      </c>
      <c r="D36" s="56" t="s">
        <v>162</v>
      </c>
      <c r="E36" s="56" t="s">
        <v>163</v>
      </c>
      <c r="F36" s="56" t="s">
        <v>164</v>
      </c>
      <c r="G36" s="57" t="s">
        <v>165</v>
      </c>
      <c r="H36" s="58" t="s">
        <v>166</v>
      </c>
    </row>
    <row r="37" spans="1:8">
      <c r="A37" s="64">
        <v>35</v>
      </c>
      <c r="B37" s="56" t="s">
        <v>174</v>
      </c>
      <c r="C37" s="56" t="s">
        <v>175</v>
      </c>
      <c r="D37" s="56" t="s">
        <v>176</v>
      </c>
      <c r="E37" s="56" t="s">
        <v>177</v>
      </c>
      <c r="F37" s="56" t="s">
        <v>178</v>
      </c>
      <c r="G37" s="57" t="s">
        <v>179</v>
      </c>
      <c r="H37" s="58" t="s">
        <v>180</v>
      </c>
    </row>
    <row r="38" spans="1:8">
      <c r="A38" s="64">
        <v>36</v>
      </c>
      <c r="B38" s="56" t="s">
        <v>188</v>
      </c>
      <c r="C38" s="56" t="s">
        <v>189</v>
      </c>
      <c r="D38" s="56" t="s">
        <v>190</v>
      </c>
      <c r="E38" s="56" t="s">
        <v>191</v>
      </c>
      <c r="F38" s="56" t="s">
        <v>192</v>
      </c>
      <c r="G38" s="57" t="s">
        <v>193</v>
      </c>
      <c r="H38" s="58" t="s">
        <v>194</v>
      </c>
    </row>
    <row r="39" spans="1:8">
      <c r="A39" s="64">
        <v>37</v>
      </c>
      <c r="B39" s="56" t="s">
        <v>202</v>
      </c>
      <c r="C39" s="56" t="s">
        <v>203</v>
      </c>
      <c r="D39" s="56" t="s">
        <v>204</v>
      </c>
      <c r="E39" s="56" t="s">
        <v>205</v>
      </c>
      <c r="F39" s="56" t="s">
        <v>206</v>
      </c>
      <c r="G39" s="57" t="s">
        <v>207</v>
      </c>
      <c r="H39" s="58" t="s">
        <v>208</v>
      </c>
    </row>
    <row r="40" spans="1:8">
      <c r="A40" s="64">
        <v>38</v>
      </c>
      <c r="B40" s="56" t="s">
        <v>216</v>
      </c>
      <c r="C40" s="56" t="s">
        <v>217</v>
      </c>
      <c r="D40" s="56" t="s">
        <v>218</v>
      </c>
      <c r="E40" s="56" t="s">
        <v>219</v>
      </c>
      <c r="F40" s="56" t="s">
        <v>220</v>
      </c>
      <c r="G40" s="57" t="s">
        <v>221</v>
      </c>
      <c r="H40" s="58" t="s">
        <v>222</v>
      </c>
    </row>
    <row r="41" spans="1:8">
      <c r="A41" s="64">
        <v>39</v>
      </c>
      <c r="B41" s="56" t="s">
        <v>230</v>
      </c>
      <c r="C41" s="56" t="s">
        <v>231</v>
      </c>
      <c r="D41" s="56" t="s">
        <v>232</v>
      </c>
      <c r="E41" s="56" t="s">
        <v>233</v>
      </c>
      <c r="F41" s="56" t="s">
        <v>234</v>
      </c>
      <c r="G41" s="57" t="s">
        <v>235</v>
      </c>
      <c r="H41" s="58" t="s">
        <v>236</v>
      </c>
    </row>
    <row r="42" spans="1:8">
      <c r="A42" s="64">
        <v>40</v>
      </c>
      <c r="B42" s="56" t="s">
        <v>244</v>
      </c>
      <c r="C42" s="56" t="s">
        <v>245</v>
      </c>
      <c r="D42" s="56" t="s">
        <v>246</v>
      </c>
      <c r="E42" s="59" t="s">
        <v>247</v>
      </c>
      <c r="F42" s="56" t="s">
        <v>248</v>
      </c>
      <c r="G42" s="54" t="s">
        <v>249</v>
      </c>
      <c r="H42" s="58" t="s">
        <v>250</v>
      </c>
    </row>
    <row r="43" spans="1:8">
      <c r="A43" s="52">
        <v>41</v>
      </c>
      <c r="B43" s="56" t="s">
        <v>258</v>
      </c>
      <c r="C43" s="56" t="s">
        <v>259</v>
      </c>
      <c r="D43" s="56" t="s">
        <v>260</v>
      </c>
      <c r="E43" s="56" t="s">
        <v>261</v>
      </c>
      <c r="F43" s="56" t="s">
        <v>262</v>
      </c>
      <c r="G43" s="57" t="s">
        <v>263</v>
      </c>
      <c r="H43" s="58" t="s">
        <v>264</v>
      </c>
    </row>
    <row r="44" spans="1:8">
      <c r="A44" s="52">
        <v>42</v>
      </c>
      <c r="B44" s="56" t="s">
        <v>272</v>
      </c>
      <c r="C44" s="56" t="s">
        <v>273</v>
      </c>
      <c r="D44" s="56" t="s">
        <v>274</v>
      </c>
      <c r="E44" s="56" t="s">
        <v>275</v>
      </c>
      <c r="F44" s="56" t="s">
        <v>276</v>
      </c>
      <c r="G44" s="57" t="s">
        <v>277</v>
      </c>
      <c r="H44" s="58" t="s">
        <v>278</v>
      </c>
    </row>
    <row r="45" spans="1:8">
      <c r="A45" s="52">
        <v>43</v>
      </c>
      <c r="B45" s="56" t="s">
        <v>286</v>
      </c>
      <c r="C45" s="56" t="s">
        <v>287</v>
      </c>
      <c r="D45" s="56" t="s">
        <v>288</v>
      </c>
      <c r="E45" s="56" t="s">
        <v>289</v>
      </c>
      <c r="F45" s="56" t="s">
        <v>290</v>
      </c>
      <c r="G45" s="57" t="s">
        <v>291</v>
      </c>
      <c r="H45" s="58" t="s">
        <v>292</v>
      </c>
    </row>
    <row r="46" spans="1:8">
      <c r="A46" s="52">
        <v>44</v>
      </c>
      <c r="B46" s="56" t="s">
        <v>300</v>
      </c>
      <c r="C46" s="56" t="s">
        <v>301</v>
      </c>
      <c r="D46" s="56" t="s">
        <v>302</v>
      </c>
      <c r="E46" s="56" t="s">
        <v>303</v>
      </c>
      <c r="F46" s="56" t="s">
        <v>304</v>
      </c>
      <c r="G46" s="57" t="s">
        <v>305</v>
      </c>
      <c r="H46" s="58" t="s">
        <v>306</v>
      </c>
    </row>
    <row r="47" spans="1:8">
      <c r="A47" s="52">
        <v>45</v>
      </c>
      <c r="B47" s="56" t="s">
        <v>314</v>
      </c>
      <c r="C47" s="56" t="s">
        <v>315</v>
      </c>
      <c r="D47" s="56" t="s">
        <v>316</v>
      </c>
      <c r="E47" s="56" t="s">
        <v>317</v>
      </c>
      <c r="F47" s="56" t="s">
        <v>318</v>
      </c>
      <c r="G47" s="57" t="s">
        <v>319</v>
      </c>
      <c r="H47" s="58" t="s">
        <v>320</v>
      </c>
    </row>
    <row r="48" spans="1:8">
      <c r="A48" s="52">
        <v>46</v>
      </c>
      <c r="B48" s="56" t="s">
        <v>328</v>
      </c>
      <c r="C48" s="56" t="s">
        <v>329</v>
      </c>
      <c r="D48" s="56" t="s">
        <v>330</v>
      </c>
      <c r="E48" s="56" t="s">
        <v>331</v>
      </c>
      <c r="F48" s="56" t="s">
        <v>332</v>
      </c>
      <c r="G48" s="57" t="s">
        <v>333</v>
      </c>
      <c r="H48" s="58" t="s">
        <v>334</v>
      </c>
    </row>
    <row r="49" spans="1:8">
      <c r="A49" s="52">
        <v>47</v>
      </c>
      <c r="B49" s="56" t="s">
        <v>342</v>
      </c>
      <c r="C49" s="56" t="s">
        <v>343</v>
      </c>
      <c r="D49" s="56" t="s">
        <v>344</v>
      </c>
      <c r="E49" s="56" t="s">
        <v>345</v>
      </c>
      <c r="F49" s="56" t="s">
        <v>346</v>
      </c>
      <c r="G49" s="57" t="s">
        <v>347</v>
      </c>
      <c r="H49" s="58" t="s">
        <v>348</v>
      </c>
    </row>
    <row r="50" spans="1:8">
      <c r="A50" s="52">
        <v>48</v>
      </c>
      <c r="B50" s="56" t="s">
        <v>356</v>
      </c>
      <c r="C50" s="56" t="s">
        <v>357</v>
      </c>
      <c r="D50" s="56" t="s">
        <v>358</v>
      </c>
      <c r="E50" s="56" t="s">
        <v>359</v>
      </c>
      <c r="F50" s="56" t="s">
        <v>360</v>
      </c>
      <c r="G50" s="57" t="s">
        <v>361</v>
      </c>
      <c r="H50" s="58" t="s">
        <v>362</v>
      </c>
    </row>
    <row r="51" spans="1:8">
      <c r="A51" s="52">
        <v>49</v>
      </c>
      <c r="B51" s="56" t="s">
        <v>370</v>
      </c>
      <c r="C51" s="56" t="s">
        <v>371</v>
      </c>
      <c r="D51" s="56" t="s">
        <v>372</v>
      </c>
      <c r="E51" s="56" t="s">
        <v>373</v>
      </c>
      <c r="F51" s="56" t="s">
        <v>374</v>
      </c>
      <c r="G51" s="57" t="s">
        <v>375</v>
      </c>
      <c r="H51" s="58" t="s">
        <v>376</v>
      </c>
    </row>
    <row r="52" spans="1:8">
      <c r="A52" s="52">
        <v>50</v>
      </c>
      <c r="B52" s="56" t="s">
        <v>384</v>
      </c>
      <c r="C52" s="56" t="s">
        <v>385</v>
      </c>
      <c r="D52" s="56" t="s">
        <v>386</v>
      </c>
      <c r="E52" s="56" t="s">
        <v>387</v>
      </c>
      <c r="F52" s="56" t="s">
        <v>388</v>
      </c>
      <c r="G52" s="57" t="s">
        <v>389</v>
      </c>
      <c r="H52" s="58" t="s">
        <v>390</v>
      </c>
    </row>
    <row r="53" spans="1:8">
      <c r="A53" s="52">
        <v>51</v>
      </c>
      <c r="B53" s="56" t="s">
        <v>398</v>
      </c>
      <c r="C53" s="56" t="s">
        <v>399</v>
      </c>
      <c r="D53" s="56" t="s">
        <v>400</v>
      </c>
      <c r="E53" s="56" t="s">
        <v>401</v>
      </c>
      <c r="F53" s="56" t="s">
        <v>402</v>
      </c>
      <c r="G53" s="57" t="s">
        <v>403</v>
      </c>
      <c r="H53" s="58" t="s">
        <v>404</v>
      </c>
    </row>
    <row r="54" spans="1:8">
      <c r="A54" s="52">
        <v>52</v>
      </c>
      <c r="B54" s="56" t="s">
        <v>412</v>
      </c>
      <c r="C54" s="56" t="s">
        <v>413</v>
      </c>
      <c r="D54" s="59" t="s">
        <v>414</v>
      </c>
      <c r="E54" s="56" t="s">
        <v>415</v>
      </c>
      <c r="F54" s="54" t="s">
        <v>416</v>
      </c>
      <c r="G54" s="54" t="s">
        <v>417</v>
      </c>
      <c r="H54" s="58" t="s">
        <v>418</v>
      </c>
    </row>
    <row r="55" spans="1:8">
      <c r="A55" s="52">
        <v>53</v>
      </c>
      <c r="B55" s="56" t="s">
        <v>419</v>
      </c>
      <c r="C55" s="59" t="s">
        <v>420</v>
      </c>
      <c r="D55" s="59" t="s">
        <v>421</v>
      </c>
      <c r="E55" s="59" t="s">
        <v>422</v>
      </c>
      <c r="F55" s="60"/>
      <c r="G55" s="61"/>
      <c r="H55" s="61"/>
    </row>
  </sheetData>
  <hyperlinks>
    <hyperlink ref="G27" r:id="rId1"/>
  </hyperlinks>
  <printOptions horizontalCentered="1" verticalCentered="1"/>
  <pageMargins left="0.39370078740157483" right="0.39370078740157483" top="0.31496062992125984" bottom="0.39370078740157483" header="0.31496062992125984" footer="0.39370078740157483"/>
  <pageSetup paperSize="9" scale="93" orientation="landscape" horizontalDpi="1200" verticalDpi="1200"/>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5</vt:i4>
      </vt:variant>
      <vt:variant>
        <vt:lpstr>Benannte Bereiche</vt:lpstr>
      </vt:variant>
      <vt:variant>
        <vt:i4>2</vt:i4>
      </vt:variant>
    </vt:vector>
  </HeadingPairs>
  <TitlesOfParts>
    <vt:vector size="7" baseType="lpstr">
      <vt:lpstr>1_Referenzwert</vt:lpstr>
      <vt:lpstr>2_Vergütungssatz</vt:lpstr>
      <vt:lpstr>3_Ausgleichsbetrag</vt:lpstr>
      <vt:lpstr>4_Nachberechnung</vt:lpstr>
      <vt:lpstr>Kalenderwochen 2020</vt:lpstr>
      <vt:lpstr>'1_Referenzwert'!Druckbereich</vt:lpstr>
      <vt:lpstr>'Kalenderwochen 2020'!Druckbereich</vt:lpstr>
    </vt:vector>
  </TitlesOfParts>
  <Company>GKV-Spitzenverband</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xsi="http://www.w3.org/2001/XMLSchema-instance"/>
</file>