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mc:Choice Requires="x15">
      <x15ac:absPath xmlns:x15ac="http://schemas.microsoft.com/office/spreadsheetml/2010/11/ac" url="N:\STV\VRF\Vorsorge_Reha\Corona\3. Bevölkerungsschutzgesetz\Anlagen 2. Rettungsschirm\"/>
    </mc:Choice>
  </mc:AlternateContent>
  <bookViews>
    <workbookView xWindow="0" yWindow="0" windowWidth="17256" windowHeight="5568" tabRatio="853" activeTab="4"/>
  </bookViews>
  <sheets>
    <sheet name="1_Referenzwert" sheetId="7" r:id="rId1"/>
    <sheet name="2_Vergütungssatz" sheetId="8" r:id="rId2"/>
    <sheet name="3a_Ausgleichsbetrag_2020" sheetId="3" r:id="rId3"/>
    <sheet name="3a_Ausgleichsbetrag_2021" sheetId="6" r:id="rId4"/>
    <sheet name="4a_Nachberechnung" sheetId="9" r:id="rId5"/>
    <sheet name="Kalenderwochen 2020" sheetId="4" state="hidden" r:id="rId6"/>
    <sheet name="KW2021" sheetId="5" state="hidden" r:id="rId7"/>
  </sheets>
  <definedNames>
    <definedName name="_xlnm.Print_Area" localSheetId="0">'1_Referenzwert'!$A$1:$D$20</definedName>
    <definedName name="_xlnm.Print_Area" localSheetId="5">'Kalenderwochen 2020'!$A$1:$I$28</definedName>
  </definedNames>
  <calcPr calcId="15251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3" i="9" l="1"/>
  <c r="G25" i="9"/>
  <c r="D23" i="9"/>
  <c r="D20" i="9"/>
  <c r="G18" i="9"/>
  <c r="G20" i="9" s="1"/>
  <c r="G23" i="9" s="1"/>
  <c r="D16" i="9"/>
  <c r="G27" i="9" l="1"/>
  <c r="C15" i="8"/>
  <c r="D10" i="6" s="1"/>
  <c r="C14" i="7"/>
  <c r="K25" i="3" l="1"/>
  <c r="I25" i="6"/>
  <c r="J25" i="6"/>
  <c r="H25" i="6"/>
  <c r="F25" i="6"/>
  <c r="G25" i="6"/>
  <c r="E25" i="6"/>
  <c r="K25" i="6"/>
  <c r="D10" i="3"/>
  <c r="E25" i="3"/>
  <c r="G25" i="3"/>
  <c r="H25" i="3"/>
  <c r="F25" i="3"/>
  <c r="I25" i="3"/>
  <c r="J25" i="3"/>
  <c r="E17" i="6" l="1"/>
  <c r="K17" i="6" l="1"/>
  <c r="J17" i="6"/>
  <c r="I17" i="6"/>
  <c r="H17" i="6"/>
  <c r="G17" i="6"/>
  <c r="F17" i="6"/>
  <c r="K20" i="6"/>
  <c r="J20" i="6"/>
  <c r="I20" i="6"/>
  <c r="H20" i="6"/>
  <c r="G20" i="6"/>
  <c r="F20" i="6"/>
  <c r="E20" i="6"/>
  <c r="D11" i="6"/>
  <c r="E17" i="3"/>
  <c r="K17" i="3" l="1"/>
  <c r="J17" i="3"/>
  <c r="I17" i="3"/>
  <c r="H17" i="3"/>
  <c r="G17" i="3"/>
  <c r="F17" i="3"/>
  <c r="K20" i="3" l="1"/>
  <c r="J20" i="3"/>
  <c r="I20" i="3"/>
  <c r="H20" i="3"/>
  <c r="G20" i="3"/>
  <c r="F20" i="3"/>
  <c r="E20" i="3"/>
  <c r="D11" i="3" l="1"/>
  <c r="K26" i="3" l="1"/>
  <c r="J26" i="6"/>
  <c r="J28" i="6" s="1"/>
  <c r="H26" i="6"/>
  <c r="H28" i="6" s="1"/>
  <c r="F26" i="6"/>
  <c r="F28" i="6" s="1"/>
  <c r="G26" i="6"/>
  <c r="G28" i="6" s="1"/>
  <c r="K26" i="6"/>
  <c r="K28" i="6" s="1"/>
  <c r="I26" i="6"/>
  <c r="I28" i="6" s="1"/>
  <c r="E26" i="6"/>
  <c r="E28" i="6" s="1"/>
  <c r="F26" i="3"/>
  <c r="G26" i="3"/>
  <c r="H26" i="3"/>
  <c r="I26" i="3"/>
  <c r="J26" i="3"/>
  <c r="L28" i="6" l="1"/>
  <c r="E26" i="3"/>
  <c r="J28" i="3" l="1"/>
  <c r="K28" i="3"/>
  <c r="I28" i="3"/>
  <c r="H28" i="3"/>
  <c r="G28" i="3"/>
  <c r="F28" i="3"/>
  <c r="E28" i="3"/>
  <c r="L28" i="3" l="1"/>
</calcChain>
</file>

<file path=xl/sharedStrings.xml><?xml version="1.0" encoding="utf-8"?>
<sst xmlns="http://schemas.openxmlformats.org/spreadsheetml/2006/main" count="526" uniqueCount="453">
  <si>
    <t xml:space="preserve">Ausgleichszahlungsvereinbarung Vorsorge und Rehabilitation nach § 111d SGB V </t>
  </si>
  <si>
    <t>Anlage 1: Ermittlung des Referenzwertes 2019</t>
  </si>
  <si>
    <t>Vorsorge- oder Rehabilitationseinrichtung (Name, Anschrift):</t>
  </si>
  <si>
    <t>Ansprechpartner (Name, E-Mailadresse, Telefonnummer)</t>
  </si>
  <si>
    <t>IK:</t>
  </si>
  <si>
    <t>Nr.</t>
  </si>
  <si>
    <t>Ermittlung der im Jahresdurchschnitt pro Tag behandelten Patientinnen und Patienten im Jahr 2019</t>
  </si>
  <si>
    <t>Tage</t>
  </si>
  <si>
    <t xml:space="preserve">Patientenbezogene Belegungstage der GKV 2019 </t>
  </si>
  <si>
    <t>Anzahl der Kalendertage der Regelöffnungszeit</t>
  </si>
  <si>
    <t>Anlage 2: Berechnung des durchschnittlichen Vergütungssatzes</t>
  </si>
  <si>
    <t>Vergütungsansprüche 01.01.2020 – 31.03.2020 nach § 4</t>
  </si>
  <si>
    <t>Patientenbezogene Belegungstage vom 01.01.2020 – 31.03.2020 nach § 4</t>
  </si>
  <si>
    <t xml:space="preserve"> </t>
  </si>
  <si>
    <t>Durchschnittlicher Vergütungssatz (Nr. 1/ Nr. 2)</t>
  </si>
  <si>
    <t>IBAN:</t>
  </si>
  <si>
    <t>Durchschnittlicher Vergütungssatz</t>
  </si>
  <si>
    <t>Datum</t>
  </si>
  <si>
    <t>Summe:</t>
  </si>
  <si>
    <t>Tag 1 bis Tag 7</t>
  </si>
  <si>
    <t>Belegungstage insgesamt</t>
  </si>
  <si>
    <t>davon: Rehabilitation oder Vorsorge</t>
  </si>
  <si>
    <t>davon: KH-Behandlung (§ 22 KHG)</t>
  </si>
  <si>
    <t>davon: Kurzzeit-P (§ 149 SGB XI)</t>
  </si>
  <si>
    <t>davon: Kurzzeit-P (§ 39c SGB V)</t>
  </si>
  <si>
    <t>Referenzwert 2019</t>
  </si>
  <si>
    <t>Hiermit wird die Richtigkeit der obigen Angaben bestätigt.</t>
  </si>
  <si>
    <t xml:space="preserve">Name: </t>
  </si>
  <si>
    <t xml:space="preserve">Datum: </t>
  </si>
  <si>
    <t>Rechtsverbindliche Unterschrift:</t>
  </si>
  <si>
    <t>Referenzwert 
(Belegungsstage der GKV 2019 / Anzahl der Kalendertage der Regelöffnungszeit)</t>
  </si>
  <si>
    <t>2_2</t>
  </si>
  <si>
    <t>2_3</t>
  </si>
  <si>
    <t>2_1</t>
  </si>
  <si>
    <t>2_4</t>
  </si>
  <si>
    <t>1_1</t>
  </si>
  <si>
    <t>Differenz
Referenzwert 2019 - Nr.2</t>
  </si>
  <si>
    <t>Ausgleichsbetrag pro Tag
(Differenz nach Nr. 4 * tagesbezogener Pauschalsatz)</t>
  </si>
  <si>
    <t>Ausgleichsbetrag pro
Kalenderwoche</t>
  </si>
  <si>
    <t>____________________________________________________________________________________________</t>
  </si>
  <si>
    <t>__________________________________________________________________________</t>
  </si>
  <si>
    <t>KW</t>
  </si>
  <si>
    <t>_______________________________________________________________</t>
  </si>
  <si>
    <t>Vorsorge- oder Rehabilitationseinrichtung 
(Name, Anschrift):</t>
  </si>
  <si>
    <t>Vorsorge- oder Rehabilitationseinrichtung
(Name, Anschrift):</t>
  </si>
  <si>
    <t xml:space="preserve">
</t>
  </si>
  <si>
    <t>X</t>
  </si>
  <si>
    <t>nicht geöffnet = "X" auswählen</t>
  </si>
  <si>
    <t>Mo</t>
  </si>
  <si>
    <t>Di</t>
  </si>
  <si>
    <t>Mi</t>
  </si>
  <si>
    <t>Do</t>
  </si>
  <si>
    <t>Fr</t>
  </si>
  <si>
    <t>Sa</t>
  </si>
  <si>
    <t>So</t>
  </si>
  <si>
    <t>01.01.</t>
  </si>
  <si>
    <t>02.01.</t>
  </si>
  <si>
    <t>03.01.</t>
  </si>
  <si>
    <t>04.01.</t>
  </si>
  <si>
    <t>05.01.</t>
  </si>
  <si>
    <t>29.06.</t>
  </si>
  <si>
    <t>30.06.</t>
  </si>
  <si>
    <t>01.07.</t>
  </si>
  <si>
    <t>02.07.</t>
  </si>
  <si>
    <t>03.07.</t>
  </si>
  <si>
    <t>04.07.</t>
  </si>
  <si>
    <t>05.07.</t>
  </si>
  <si>
    <t>06.01.</t>
  </si>
  <si>
    <t>07.01.</t>
  </si>
  <si>
    <t>08.01.</t>
  </si>
  <si>
    <t>09.01.</t>
  </si>
  <si>
    <t>10.01.</t>
  </si>
  <si>
    <t>11.01.</t>
  </si>
  <si>
    <t>12.01.</t>
  </si>
  <si>
    <t>06.07.</t>
  </si>
  <si>
    <t>07.07.</t>
  </si>
  <si>
    <t>08.07.</t>
  </si>
  <si>
    <t>09.07.</t>
  </si>
  <si>
    <t>10.07.</t>
  </si>
  <si>
    <t>11.07.</t>
  </si>
  <si>
    <t>12.07.</t>
  </si>
  <si>
    <t>13.01.</t>
  </si>
  <si>
    <t>14.01.</t>
  </si>
  <si>
    <t>15.01.</t>
  </si>
  <si>
    <t>16.01.</t>
  </si>
  <si>
    <t>17.01.</t>
  </si>
  <si>
    <t>18.01.</t>
  </si>
  <si>
    <t>19.01.</t>
  </si>
  <si>
    <t>13.07.</t>
  </si>
  <si>
    <t>14.07.</t>
  </si>
  <si>
    <t>15.07.</t>
  </si>
  <si>
    <t>16.07.</t>
  </si>
  <si>
    <t>17.07.</t>
  </si>
  <si>
    <t>18.07.</t>
  </si>
  <si>
    <t>19.07.</t>
  </si>
  <si>
    <t>20.01.</t>
  </si>
  <si>
    <t>21.01.</t>
  </si>
  <si>
    <t>22.01.</t>
  </si>
  <si>
    <t>23.01.</t>
  </si>
  <si>
    <t>24.01.</t>
  </si>
  <si>
    <t>25.01.</t>
  </si>
  <si>
    <t>26.01.</t>
  </si>
  <si>
    <t>20.07.</t>
  </si>
  <si>
    <t>21.07.</t>
  </si>
  <si>
    <t>22.07.</t>
  </si>
  <si>
    <t>23.07.</t>
  </si>
  <si>
    <t>24.07.</t>
  </si>
  <si>
    <t>25.07.</t>
  </si>
  <si>
    <t>26.07.</t>
  </si>
  <si>
    <t>27.01.</t>
  </si>
  <si>
    <t>28.01.</t>
  </si>
  <si>
    <t>29.01.</t>
  </si>
  <si>
    <t>30.01.</t>
  </si>
  <si>
    <t>31.01.</t>
  </si>
  <si>
    <t>01.02.</t>
  </si>
  <si>
    <t>02.02.</t>
  </si>
  <si>
    <t>27.07.</t>
  </si>
  <si>
    <t>28.07.</t>
  </si>
  <si>
    <t>29.07.</t>
  </si>
  <si>
    <t>30.07.</t>
  </si>
  <si>
    <t>31.07.</t>
  </si>
  <si>
    <t>01.08.</t>
  </si>
  <si>
    <t>02.08.</t>
  </si>
  <si>
    <t>03.02.</t>
  </si>
  <si>
    <t>04.02.</t>
  </si>
  <si>
    <t>05.02.</t>
  </si>
  <si>
    <t>06.02.</t>
  </si>
  <si>
    <t>07.02.</t>
  </si>
  <si>
    <t>08.02.</t>
  </si>
  <si>
    <t>09.02.</t>
  </si>
  <si>
    <t>03.08.</t>
  </si>
  <si>
    <t>04.08.</t>
  </si>
  <si>
    <t>05.08.</t>
  </si>
  <si>
    <t>06.08.</t>
  </si>
  <si>
    <t>07.08.</t>
  </si>
  <si>
    <t>08.08.</t>
  </si>
  <si>
    <t>09.08.</t>
  </si>
  <si>
    <t>10.02.</t>
  </si>
  <si>
    <t>11.02.</t>
  </si>
  <si>
    <t>12.02.</t>
  </si>
  <si>
    <t>13.02.</t>
  </si>
  <si>
    <t>14.02.</t>
  </si>
  <si>
    <t>15.02.</t>
  </si>
  <si>
    <t>16.02.</t>
  </si>
  <si>
    <t>10.08.</t>
  </si>
  <si>
    <t>11.08.</t>
  </si>
  <si>
    <t>12.08.</t>
  </si>
  <si>
    <t>13.08.</t>
  </si>
  <si>
    <t>14.08.</t>
  </si>
  <si>
    <t>15.08.</t>
  </si>
  <si>
    <t>16.08.</t>
  </si>
  <si>
    <t>17.02.</t>
  </si>
  <si>
    <t>18.02.</t>
  </si>
  <si>
    <t>19.02.</t>
  </si>
  <si>
    <t>20.02.</t>
  </si>
  <si>
    <t>21.02.</t>
  </si>
  <si>
    <t>22.02.</t>
  </si>
  <si>
    <t>23.02.</t>
  </si>
  <si>
    <t>17.08.</t>
  </si>
  <si>
    <t>18.08.</t>
  </si>
  <si>
    <t>19.08.</t>
  </si>
  <si>
    <t>20.08.</t>
  </si>
  <si>
    <t>21.08.</t>
  </si>
  <si>
    <t>22.08.</t>
  </si>
  <si>
    <t>23.08.</t>
  </si>
  <si>
    <t>24.02.</t>
  </si>
  <si>
    <t>25.02.</t>
  </si>
  <si>
    <t>26.02.</t>
  </si>
  <si>
    <t>27.02.</t>
  </si>
  <si>
    <t>28.02.</t>
  </si>
  <si>
    <t>29.02.</t>
  </si>
  <si>
    <t>01.03.</t>
  </si>
  <si>
    <t>24.08.</t>
  </si>
  <si>
    <t>25.08.</t>
  </si>
  <si>
    <t>26.08.</t>
  </si>
  <si>
    <t>27.08.</t>
  </si>
  <si>
    <t>28.08.</t>
  </si>
  <si>
    <t>29.08.</t>
  </si>
  <si>
    <t>30.08.</t>
  </si>
  <si>
    <t>02.03.</t>
  </si>
  <si>
    <t>03.03.</t>
  </si>
  <si>
    <t>04.03.</t>
  </si>
  <si>
    <t>05.03.</t>
  </si>
  <si>
    <t>06.03.</t>
  </si>
  <si>
    <t>07.03.</t>
  </si>
  <si>
    <t>08.03.</t>
  </si>
  <si>
    <t>31.08.</t>
  </si>
  <si>
    <t>01.09.</t>
  </si>
  <si>
    <t>02.09.</t>
  </si>
  <si>
    <t>03.09.</t>
  </si>
  <si>
    <t>04.09.</t>
  </si>
  <si>
    <t>05.09.</t>
  </si>
  <si>
    <t>06.09.</t>
  </si>
  <si>
    <t>09.03.</t>
  </si>
  <si>
    <t>10.03.</t>
  </si>
  <si>
    <t>11.03.</t>
  </si>
  <si>
    <t>12.03.</t>
  </si>
  <si>
    <t>13.03.</t>
  </si>
  <si>
    <t>14.03.</t>
  </si>
  <si>
    <t>15.03.</t>
  </si>
  <si>
    <t>07.09.</t>
  </si>
  <si>
    <t>08.09.</t>
  </si>
  <si>
    <t>09.09.</t>
  </si>
  <si>
    <t>10.09.</t>
  </si>
  <si>
    <t>11.09.</t>
  </si>
  <si>
    <t>12.09.</t>
  </si>
  <si>
    <t>13.09.</t>
  </si>
  <si>
    <t>16.03.</t>
  </si>
  <si>
    <t>17.03.</t>
  </si>
  <si>
    <t>18.03.</t>
  </si>
  <si>
    <t>19.03.</t>
  </si>
  <si>
    <t>20.03.</t>
  </si>
  <si>
    <t>21.03.</t>
  </si>
  <si>
    <t>22.03.</t>
  </si>
  <si>
    <t>14.09.</t>
  </si>
  <si>
    <t>15.09.</t>
  </si>
  <si>
    <t>16.09.</t>
  </si>
  <si>
    <t>17.09.</t>
  </si>
  <si>
    <t>18.09.</t>
  </si>
  <si>
    <t>19.09.</t>
  </si>
  <si>
    <t>20.09.</t>
  </si>
  <si>
    <t>23.03.</t>
  </si>
  <si>
    <t>24.03.</t>
  </si>
  <si>
    <t>25.03.</t>
  </si>
  <si>
    <t>26.03.</t>
  </si>
  <si>
    <t>27.03.</t>
  </si>
  <si>
    <t>28.03.</t>
  </si>
  <si>
    <t>29.03.</t>
  </si>
  <si>
    <t>21.09.</t>
  </si>
  <si>
    <t>22.09.</t>
  </si>
  <si>
    <t>23.09.</t>
  </si>
  <si>
    <t>24.09.</t>
  </si>
  <si>
    <t>25.09.</t>
  </si>
  <si>
    <t>26.09.</t>
  </si>
  <si>
    <t>27.09.</t>
  </si>
  <si>
    <t>30.03.</t>
  </si>
  <si>
    <t>31.03.</t>
  </si>
  <si>
    <t>01.04.</t>
  </si>
  <si>
    <t>02.04.</t>
  </si>
  <si>
    <t>03.04.</t>
  </si>
  <si>
    <t>04.04.</t>
  </si>
  <si>
    <t>05.04.</t>
  </si>
  <si>
    <t>28.09.</t>
  </si>
  <si>
    <t>29.09.</t>
  </si>
  <si>
    <t>30.09.</t>
  </si>
  <si>
    <t>01.10.</t>
  </si>
  <si>
    <t>02.10.</t>
  </si>
  <si>
    <t>03.10.</t>
  </si>
  <si>
    <t>04.10.</t>
  </si>
  <si>
    <t>06.04.</t>
  </si>
  <si>
    <t>07.04.</t>
  </si>
  <si>
    <t>08.04.</t>
  </si>
  <si>
    <t>09.04.</t>
  </si>
  <si>
    <t>10.04.</t>
  </si>
  <si>
    <t>11.04.</t>
  </si>
  <si>
    <t>12.04.</t>
  </si>
  <si>
    <t>05.10.</t>
  </si>
  <si>
    <t>06.10.</t>
  </si>
  <si>
    <t>07.10.</t>
  </si>
  <si>
    <t>08.10.</t>
  </si>
  <si>
    <t>09.10.</t>
  </si>
  <si>
    <t>10.10.</t>
  </si>
  <si>
    <t>11.10.</t>
  </si>
  <si>
    <t>13.04.</t>
  </si>
  <si>
    <t>14.04.</t>
  </si>
  <si>
    <t>15.04.</t>
  </si>
  <si>
    <t>16.04.</t>
  </si>
  <si>
    <t>17.04.</t>
  </si>
  <si>
    <t>18.04.</t>
  </si>
  <si>
    <t>19.04.</t>
  </si>
  <si>
    <t>12.10.</t>
  </si>
  <si>
    <t>13.10.</t>
  </si>
  <si>
    <t>14.10.</t>
  </si>
  <si>
    <t>15.10.</t>
  </si>
  <si>
    <t>16.10.</t>
  </si>
  <si>
    <t>17.10.</t>
  </si>
  <si>
    <t>18.10.</t>
  </si>
  <si>
    <t>20.04.</t>
  </si>
  <si>
    <t>21.04.</t>
  </si>
  <si>
    <t>22.04.</t>
  </si>
  <si>
    <t>23.04.</t>
  </si>
  <si>
    <t>24.04.</t>
  </si>
  <si>
    <t>25.04.</t>
  </si>
  <si>
    <t>26.04.</t>
  </si>
  <si>
    <t>19.10.</t>
  </si>
  <si>
    <t>20.10.</t>
  </si>
  <si>
    <t>21.10.</t>
  </si>
  <si>
    <t>22.10.</t>
  </si>
  <si>
    <t>23.10.</t>
  </si>
  <si>
    <t>24.10.</t>
  </si>
  <si>
    <t>25.10.</t>
  </si>
  <si>
    <t>27.04.</t>
  </si>
  <si>
    <t>28.04.</t>
  </si>
  <si>
    <t>29.04.</t>
  </si>
  <si>
    <t>30.04.</t>
  </si>
  <si>
    <t>01.05.</t>
  </si>
  <si>
    <t>02.05.</t>
  </si>
  <si>
    <t>03.05.</t>
  </si>
  <si>
    <t>26.10.</t>
  </si>
  <si>
    <t>27.10.</t>
  </si>
  <si>
    <t>28.10.</t>
  </si>
  <si>
    <t>29.10.</t>
  </si>
  <si>
    <t>30.10.</t>
  </si>
  <si>
    <t>31.10.</t>
  </si>
  <si>
    <t>01.11.</t>
  </si>
  <si>
    <t>04.05.</t>
  </si>
  <si>
    <t>05.05.</t>
  </si>
  <si>
    <t>06.05.</t>
  </si>
  <si>
    <t>07.05.</t>
  </si>
  <si>
    <t>08.05.</t>
  </si>
  <si>
    <t>09.05.</t>
  </si>
  <si>
    <t>10.05.</t>
  </si>
  <si>
    <t>02.11.</t>
  </si>
  <si>
    <t>03.11.</t>
  </si>
  <si>
    <t>04.11.</t>
  </si>
  <si>
    <t>05.11.</t>
  </si>
  <si>
    <t>06.11.</t>
  </si>
  <si>
    <t>07.11.</t>
  </si>
  <si>
    <t>08.11.</t>
  </si>
  <si>
    <t>11.05.</t>
  </si>
  <si>
    <t>12.05.</t>
  </si>
  <si>
    <t>13.05.</t>
  </si>
  <si>
    <t>14.05.</t>
  </si>
  <si>
    <t>15.05.</t>
  </si>
  <si>
    <t>16.05.</t>
  </si>
  <si>
    <t>17.05.</t>
  </si>
  <si>
    <t>09.11.</t>
  </si>
  <si>
    <t>10.11.</t>
  </si>
  <si>
    <t>11.11.</t>
  </si>
  <si>
    <t>12.11.</t>
  </si>
  <si>
    <t>13.11.</t>
  </si>
  <si>
    <t>14.11.</t>
  </si>
  <si>
    <t>15.11.</t>
  </si>
  <si>
    <t>18.05.</t>
  </si>
  <si>
    <t>19.05.</t>
  </si>
  <si>
    <t>20.05.</t>
  </si>
  <si>
    <t>21.05.</t>
  </si>
  <si>
    <t>22.05.</t>
  </si>
  <si>
    <t>23.05.</t>
  </si>
  <si>
    <t>24.05.</t>
  </si>
  <si>
    <t>16.11.</t>
  </si>
  <si>
    <t>17.11.</t>
  </si>
  <si>
    <t>18.11.</t>
  </si>
  <si>
    <t>19.11.</t>
  </si>
  <si>
    <t>20.11.</t>
  </si>
  <si>
    <t>21.11.</t>
  </si>
  <si>
    <t>22.11.</t>
  </si>
  <si>
    <t>25.05.</t>
  </si>
  <si>
    <t>26.05.</t>
  </si>
  <si>
    <t>27.05.</t>
  </si>
  <si>
    <t>28.05.</t>
  </si>
  <si>
    <t>29.05.</t>
  </si>
  <si>
    <t>30.05.</t>
  </si>
  <si>
    <t>31.05.</t>
  </si>
  <si>
    <t>23.11.</t>
  </si>
  <si>
    <t>24.11.</t>
  </si>
  <si>
    <t>25.11.</t>
  </si>
  <si>
    <t>26.11.</t>
  </si>
  <si>
    <t>27.11.</t>
  </si>
  <si>
    <t>28.11.</t>
  </si>
  <si>
    <t>29.11.</t>
  </si>
  <si>
    <t>01.06.</t>
  </si>
  <si>
    <t>02.06.</t>
  </si>
  <si>
    <t>03.06.</t>
  </si>
  <si>
    <t>04.06.</t>
  </si>
  <si>
    <t>05.06.</t>
  </si>
  <si>
    <t>06.06.</t>
  </si>
  <si>
    <t>07.06.</t>
  </si>
  <si>
    <t>30.11.</t>
  </si>
  <si>
    <t>01.12.</t>
  </si>
  <si>
    <t>02.12.</t>
  </si>
  <si>
    <t>03.12.</t>
  </si>
  <si>
    <t>04.12.</t>
  </si>
  <si>
    <t>05.12.</t>
  </si>
  <si>
    <t>06.12.</t>
  </si>
  <si>
    <t>08.06.</t>
  </si>
  <si>
    <t>09.06.</t>
  </si>
  <si>
    <t>10.06.</t>
  </si>
  <si>
    <t>11.06.</t>
  </si>
  <si>
    <t>12.06.</t>
  </si>
  <si>
    <t>13.06.</t>
  </si>
  <si>
    <t>14.06.</t>
  </si>
  <si>
    <t>07.12.</t>
  </si>
  <si>
    <t>08.12.</t>
  </si>
  <si>
    <t>09.12.</t>
  </si>
  <si>
    <t>10.12.</t>
  </si>
  <si>
    <t>11.12.</t>
  </si>
  <si>
    <t>12.12.</t>
  </si>
  <si>
    <t>13.12.</t>
  </si>
  <si>
    <t>15.06.</t>
  </si>
  <si>
    <t>16.06.</t>
  </si>
  <si>
    <t>17.06.</t>
  </si>
  <si>
    <t>18.06.</t>
  </si>
  <si>
    <t>19.06.</t>
  </si>
  <si>
    <t>20.06.</t>
  </si>
  <si>
    <t>21.06.</t>
  </si>
  <si>
    <t>14.12.</t>
  </si>
  <si>
    <t>15.12.</t>
  </si>
  <si>
    <t>16.12.</t>
  </si>
  <si>
    <t>17.12.</t>
  </si>
  <si>
    <t>18.12.</t>
  </si>
  <si>
    <t>19.12.</t>
  </si>
  <si>
    <t>20.12.</t>
  </si>
  <si>
    <t>22.06.</t>
  </si>
  <si>
    <t>23.06.</t>
  </si>
  <si>
    <t>24.06.</t>
  </si>
  <si>
    <t>25.06.</t>
  </si>
  <si>
    <t>26.06.</t>
  </si>
  <si>
    <t>27.06.</t>
  </si>
  <si>
    <t>28.06.</t>
  </si>
  <si>
    <t>21.12.</t>
  </si>
  <si>
    <t>22.12.</t>
  </si>
  <si>
    <t>23.12.</t>
  </si>
  <si>
    <t>24.12.</t>
  </si>
  <si>
    <t>25.12.</t>
  </si>
  <si>
    <t>26.12.</t>
  </si>
  <si>
    <t>27.12.</t>
  </si>
  <si>
    <t>28.12.</t>
  </si>
  <si>
    <t>29.12.</t>
  </si>
  <si>
    <t>30.12.</t>
  </si>
  <si>
    <t>31.12.</t>
  </si>
  <si>
    <t>KW 2020</t>
  </si>
  <si>
    <t>Tag 3 
Mittwoch</t>
  </si>
  <si>
    <t>Tag 2
Dienstag</t>
  </si>
  <si>
    <t>Tag 1
Montag</t>
  </si>
  <si>
    <t>Tag 4
Donnerstag</t>
  </si>
  <si>
    <t>Tag 5
Freitag</t>
  </si>
  <si>
    <t>Tag 6
Samstag</t>
  </si>
  <si>
    <t>Tag 7
Sonntag</t>
  </si>
  <si>
    <t>Davon tagesbezogener Pauschalsatz (50 %) (Ausgleichsbetrag)</t>
  </si>
  <si>
    <t>KW 2021</t>
  </si>
  <si>
    <t xml:space="preserve">Ausgleichszahlungsvereinbarung Vorsorge und Rehabilitation nach § 111d SGB V  </t>
  </si>
  <si>
    <t>Anlage 4a: Nachberechnung der Ausgleichsansprüche nach § 7</t>
  </si>
  <si>
    <t>Vorbemerkung 
Bei mehrfacher Erhöhung der Vergütungssätze im maßgeblichen Zeitraum zu unterschiedlichen Zeitpunkten muss das Formular zur Nachberechnung der Ausgleichsansprüche für jede Vergütungserhöhung separat ausgefüllt werden. Die Nachberechnung der Ausgleichszahlung kann nach jeder Vergütungserhöhung mit einer der fünf belegungsstärksten Krankenkassen erfolgen. Sind mehrere Vergütungserhöhungen zu berücksichtigen, die nicht zum gleichen Zeitpunkt in Kraft treten, muss bei jeder der Berechnungen der ursprünglich festgestellte durchschnittliche Vergütungssatz nach Anlage 2 zugrunde gelegt werden. Zwischenergebnisse sind auf 2 Nachkommastellen zu runden.</t>
  </si>
  <si>
    <t>Durchschnittlicher Vergütungssatz nach Anlage 2 der Vereinbarung</t>
  </si>
  <si>
    <t>Vergütungserhöhung zum (Datum)</t>
  </si>
  <si>
    <t>(in Prozent)</t>
  </si>
  <si>
    <t xml:space="preserve">Nachberechnungszeitraum  von </t>
  </si>
  <si>
    <t>Belegungsanteil von Patienten der von der Vergütungserhöhung betroffenen Krankenkasse(n) im ersten Quartal 2020 (in Prozent)</t>
  </si>
  <si>
    <t>Erhöhung des durchschnittlichen Vergütungssatzes (in €)</t>
  </si>
  <si>
    <t>(= Durchschnittlicher Vergütungssatz nach Anlage 2 x Prozentsatz der Vergütungserhöhung x Prozentsatz des Belegungsanteils nach Nr. 3)</t>
  </si>
  <si>
    <t>Durchschnittlicher Vergütungssatz ab</t>
  </si>
  <si>
    <t>(= Betrag nach Nr. 1 + Betrag nach Nr. 4)</t>
  </si>
  <si>
    <t>Anzahl der im Nachberechnungszeitraum geltend gemachten fehlenden Belegungstage (= Referenzwert – patientenbezogene Belegungstage) gem. Anlage 3a Nr. 4 der Vereinbarung</t>
  </si>
  <si>
    <t xml:space="preserve">Ausgleichsbetrag für den Zeitraum vom </t>
  </si>
  <si>
    <t>(= Durchschnittlicher Vergütungssatz nach Nr. 5 x 50% x Anzahl der Minderbelegungstage nach Nr. 6)</t>
  </si>
  <si>
    <t xml:space="preserve">Bereits erhaltene Ausgleichszahlungen für den Nachberechnungszeitraum </t>
  </si>
  <si>
    <t>(= Durchschnittlicher Vergütungssatz nach Nr.5 x 50% x Anzahl der fehlenden Belegungstage nach Nr. 6)</t>
  </si>
  <si>
    <t>Nachberechnungsbetrag</t>
  </si>
  <si>
    <t>(= Betrag nach Nr. 7 abzüglich des Betrages nach Nr. 8)</t>
  </si>
  <si>
    <t>bis</t>
  </si>
  <si>
    <t>bis zum</t>
  </si>
  <si>
    <t>Anlage 3a: Ermittlung des Ausgleichsbetrages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</si>
</sst>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 #,##0_-;\-* #,##0_-;_-* &quot;-&quot;??_-;_-@_-"/>
    <numFmt numFmtId="166" formatCode="_-* #,##0.00\ [$€-407]_-;\-* #,##0.00\ [$€-407]_-;_-* &quot;-&quot;??\ [$€-407]_-;_-@_-"/>
    <numFmt numFmtId="167" formatCode="dd/mm/"/>
    <numFmt numFmtId="168" formatCode="#,##0.00\ &quot;€&quot;"/>
  </numFmts>
  <fonts count="23">
    <font>
      <sz val="11"/>
      <color theme="1"/>
      <name val="Calibri"/>
      <family val="2"/>
      <scheme val="minor"/>
    </font>
    <font>
      <sz val="11"/>
      <color theme="1"/>
      <name val="Lucida Sans Unicode"/>
      <family val="2"/>
    </font>
    <font>
      <b/>
      <sz val="10"/>
      <color theme="1"/>
      <name val="Lucida Sans Unicode"/>
      <family val="2"/>
    </font>
    <font>
      <sz val="10"/>
      <color theme="1"/>
      <name val="Lucida Sans Unicode"/>
      <family val="2"/>
    </font>
    <font>
      <b/>
      <sz val="14"/>
      <color theme="1"/>
      <name val="Calibri"/>
      <family val="2"/>
      <scheme val="minor"/>
    </font>
    <font>
      <b/>
      <sz val="11"/>
      <color theme="1"/>
      <name val="Lucida Sans Unicode"/>
      <family val="2"/>
    </font>
    <font>
      <sz val="11"/>
      <color theme="1"/>
      <name val="Calibri"/>
      <family val="2"/>
      <scheme val="minor"/>
    </font>
    <font>
      <b/>
      <sz val="11"/>
      <color rgb="FFFF0000"/>
      <name val="Calibri"/>
      <family val="2"/>
      <scheme val="minor"/>
    </font>
    <font>
      <sz val="11"/>
      <color rgb="FFFF0000"/>
      <name val="Calibri"/>
      <family val="2"/>
      <scheme val="minor"/>
    </font>
    <font>
      <sz val="10"/>
      <name val="Arial"/>
    </font>
    <font>
      <b/>
      <sz val="24"/>
      <name val="Arial"/>
      <family val="2"/>
    </font>
    <font>
      <u/>
      <sz val="10"/>
      <color indexed="12"/>
      <name val="Arial"/>
      <family val="2"/>
    </font>
    <font>
      <sz val="10"/>
      <name val="Arial"/>
      <family val="2"/>
    </font>
    <font>
      <b/>
      <sz val="12"/>
      <name val="Arial"/>
      <family val="2"/>
    </font>
    <font>
      <b/>
      <sz val="10"/>
      <color indexed="8"/>
      <name val="Arial"/>
      <family val="2"/>
    </font>
    <font>
      <sz val="10"/>
      <color indexed="8"/>
      <name val="Arial"/>
      <family val="2"/>
    </font>
    <font>
      <b/>
      <sz val="10"/>
      <color indexed="10"/>
      <name val="Arial"/>
      <family val="2"/>
    </font>
    <font>
      <b/>
      <sz val="10"/>
      <name val="Arial"/>
      <family val="2"/>
    </font>
    <font>
      <b/>
      <sz val="18"/>
      <color theme="1"/>
      <name val="Calibri"/>
      <family val="2"/>
      <scheme val="minor"/>
    </font>
    <font>
      <b/>
      <sz val="16"/>
      <color rgb="FFFF0000"/>
      <name val="Calibri"/>
      <family val="2"/>
      <scheme val="minor"/>
    </font>
    <font>
      <b/>
      <sz val="11"/>
      <color theme="1"/>
      <name val="Calibri"/>
      <family val="2"/>
      <scheme val="minor"/>
    </font>
    <font>
      <sz val="10"/>
      <color rgb="FFFF0000"/>
      <name val="Lucida Sans Unicode"/>
      <family val="2"/>
    </font>
    <font>
      <sz val="10"/>
      <name val="Lucida Sans Unicode"/>
      <family val="2"/>
    </font>
  </fonts>
  <fills count="1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theme="7" tint="0.7999816888943144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164" fontId="6"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cellStyleXfs>
  <cellXfs count="243">
    <xf numFmtId="0" fontId="0" fillId="0" borderId="0" xfId="0"/>
    <xf numFmtId="0" fontId="0" fillId="0" borderId="0" xfId="0" applyFont="1"/>
    <xf numFmtId="0" fontId="3" fillId="0" borderId="0" xfId="0" applyFont="1" applyAlignment="1">
      <alignment horizontal="left" vertical="center"/>
    </xf>
    <xf numFmtId="0" fontId="0" fillId="6" borderId="0" xfId="0" applyFill="1"/>
    <xf numFmtId="0" fontId="3" fillId="0" borderId="0" xfId="0" applyFont="1" applyAlignment="1">
      <alignment horizontal="justify" vertical="center"/>
    </xf>
    <xf numFmtId="0" fontId="2" fillId="4"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2" fontId="0" fillId="0" borderId="0" xfId="0" applyNumberFormat="1" applyFont="1"/>
    <xf numFmtId="2" fontId="2" fillId="4" borderId="3" xfId="0" applyNumberFormat="1" applyFont="1" applyFill="1" applyBorder="1" applyAlignment="1">
      <alignment horizontal="right" vertical="center" wrapText="1"/>
    </xf>
    <xf numFmtId="0" fontId="0" fillId="0" borderId="0" xfId="0" applyProtection="1">
      <protection locked="0"/>
    </xf>
    <xf numFmtId="0" fontId="4" fillId="3" borderId="8" xfId="0" applyFont="1" applyFill="1" applyBorder="1"/>
    <xf numFmtId="0" fontId="0" fillId="3" borderId="9" xfId="0" applyFill="1" applyBorder="1"/>
    <xf numFmtId="0" fontId="0" fillId="3" borderId="3" xfId="0" applyFill="1" applyBorder="1"/>
    <xf numFmtId="0" fontId="5" fillId="4" borderId="8" xfId="0" applyFont="1" applyFill="1" applyBorder="1" applyAlignment="1">
      <alignment horizontal="left" vertical="center"/>
    </xf>
    <xf numFmtId="0" fontId="0" fillId="4" borderId="9" xfId="0" applyFill="1" applyBorder="1"/>
    <xf numFmtId="0" fontId="0" fillId="4" borderId="3" xfId="0" applyFill="1" applyBorder="1"/>
    <xf numFmtId="1" fontId="3" fillId="0" borderId="4" xfId="0" applyNumberFormat="1" applyFont="1" applyBorder="1" applyAlignment="1" applyProtection="1">
      <alignment horizontal="right" vertical="center" wrapText="1"/>
      <protection locked="0"/>
    </xf>
    <xf numFmtId="0" fontId="0" fillId="0" borderId="0" xfId="0" applyProtection="1"/>
    <xf numFmtId="165" fontId="3" fillId="0" borderId="4" xfId="1" applyNumberFormat="1" applyFont="1" applyBorder="1" applyAlignment="1" applyProtection="1">
      <alignment horizontal="right" vertical="center" wrapText="1"/>
      <protection locked="0"/>
    </xf>
    <xf numFmtId="0" fontId="2" fillId="7" borderId="8" xfId="0" applyFont="1" applyFill="1" applyBorder="1" applyAlignment="1">
      <alignment horizontal="left" vertical="center"/>
    </xf>
    <xf numFmtId="0" fontId="0" fillId="7" borderId="9" xfId="0" applyFill="1" applyBorder="1"/>
    <xf numFmtId="0" fontId="0" fillId="7" borderId="3" xfId="0" applyFill="1" applyBorder="1"/>
    <xf numFmtId="166" fontId="2" fillId="7" borderId="4" xfId="1" applyNumberFormat="1" applyFont="1" applyFill="1" applyBorder="1" applyAlignment="1">
      <alignment horizontal="right" vertical="center" wrapText="1"/>
    </xf>
    <xf numFmtId="166" fontId="3" fillId="0" borderId="4" xfId="1" applyNumberFormat="1" applyFont="1" applyBorder="1" applyAlignment="1" applyProtection="1">
      <alignment horizontal="right" vertical="center" wrapText="1"/>
      <protection locked="0"/>
    </xf>
    <xf numFmtId="0" fontId="3" fillId="0" borderId="4" xfId="0" applyFont="1" applyBorder="1" applyAlignment="1" applyProtection="1">
      <alignment horizontal="right" wrapText="1"/>
      <protection locked="0"/>
    </xf>
    <xf numFmtId="0" fontId="0" fillId="0" borderId="0" xfId="0" applyBorder="1" applyAlignment="1"/>
    <xf numFmtId="0" fontId="3" fillId="3" borderId="7" xfId="0" applyFont="1" applyFill="1" applyBorder="1" applyAlignment="1">
      <alignment horizontal="right" vertical="center" wrapText="1"/>
    </xf>
    <xf numFmtId="2" fontId="3" fillId="3" borderId="4" xfId="0" applyNumberFormat="1" applyFont="1" applyFill="1" applyBorder="1" applyAlignment="1">
      <alignment horizontal="right" wrapText="1"/>
    </xf>
    <xf numFmtId="0" fontId="3" fillId="3" borderId="1" xfId="0" applyFont="1" applyFill="1" applyBorder="1" applyAlignment="1">
      <alignment horizontal="left" vertical="center" wrapText="1"/>
    </xf>
    <xf numFmtId="0" fontId="3" fillId="3" borderId="4" xfId="0" applyFont="1" applyFill="1" applyBorder="1" applyAlignment="1">
      <alignment horizontal="left" vertical="center" wrapText="1"/>
    </xf>
    <xf numFmtId="16" fontId="3" fillId="3" borderId="2" xfId="0" applyNumberFormat="1"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pplyProtection="1">
      <alignment horizontal="right" wrapText="1"/>
    </xf>
    <xf numFmtId="166" fontId="0" fillId="0" borderId="0" xfId="0" applyNumberFormat="1"/>
    <xf numFmtId="0" fontId="7" fillId="8" borderId="1" xfId="0" applyFont="1" applyFill="1" applyBorder="1" applyAlignment="1">
      <alignment horizontal="center" vertical="center"/>
    </xf>
    <xf numFmtId="0" fontId="8" fillId="0" borderId="0" xfId="0" applyFont="1"/>
    <xf numFmtId="0" fontId="10" fillId="0" borderId="17" xfId="2" applyNumberFormat="1" applyFont="1" applyBorder="1" applyAlignment="1">
      <alignment horizontal="left" vertical="top"/>
    </xf>
    <xf numFmtId="0" fontId="10" fillId="0" borderId="17" xfId="2" applyFont="1" applyBorder="1" applyAlignment="1">
      <alignment horizontal="left" vertical="top"/>
    </xf>
    <xf numFmtId="0" fontId="9" fillId="0" borderId="0" xfId="2" applyAlignment="1"/>
    <xf numFmtId="0" fontId="13" fillId="0" borderId="16" xfId="2" applyFont="1" applyFill="1" applyBorder="1" applyAlignment="1">
      <alignment horizontal="left" vertical="center"/>
    </xf>
    <xf numFmtId="0" fontId="13" fillId="0" borderId="16" xfId="2" applyFont="1" applyFill="1" applyBorder="1" applyAlignment="1">
      <alignment horizontal="center" vertical="center"/>
    </xf>
    <xf numFmtId="0" fontId="13" fillId="9" borderId="16" xfId="2" applyFont="1" applyFill="1" applyBorder="1" applyAlignment="1">
      <alignment horizontal="center" vertical="center"/>
    </xf>
    <xf numFmtId="0" fontId="13" fillId="10" borderId="16" xfId="2" applyFont="1" applyFill="1" applyBorder="1" applyAlignment="1">
      <alignment horizontal="center" vertical="center"/>
    </xf>
    <xf numFmtId="0" fontId="12" fillId="0" borderId="0" xfId="2" applyFont="1" applyAlignment="1">
      <alignment vertical="center"/>
    </xf>
    <xf numFmtId="0" fontId="9" fillId="0" borderId="0" xfId="2" applyAlignment="1">
      <alignment vertical="center"/>
    </xf>
    <xf numFmtId="0" fontId="14" fillId="0" borderId="16" xfId="2" applyFont="1" applyFill="1" applyBorder="1" applyAlignment="1">
      <alignment horizontal="left" vertical="center"/>
    </xf>
    <xf numFmtId="0" fontId="15" fillId="11" borderId="16" xfId="2" applyFont="1" applyFill="1" applyBorder="1" applyAlignment="1">
      <alignment horizontal="center" vertical="center"/>
    </xf>
    <xf numFmtId="0" fontId="16" fillId="10" borderId="16" xfId="2" applyFont="1" applyFill="1" applyBorder="1" applyAlignment="1">
      <alignment horizontal="center" vertical="center"/>
    </xf>
    <xf numFmtId="0" fontId="15" fillId="0" borderId="16" xfId="2" applyFont="1" applyFill="1" applyBorder="1" applyAlignment="1">
      <alignment horizontal="center" vertical="center"/>
    </xf>
    <xf numFmtId="0" fontId="12" fillId="0" borderId="16" xfId="2" applyFont="1" applyFill="1" applyBorder="1" applyAlignment="1">
      <alignment horizontal="center" vertical="center"/>
    </xf>
    <xf numFmtId="0" fontId="17" fillId="9" borderId="16" xfId="2" applyFont="1" applyFill="1" applyBorder="1" applyAlignment="1">
      <alignment horizontal="center" vertical="center"/>
    </xf>
    <xf numFmtId="0" fontId="17" fillId="10" borderId="16" xfId="2" applyFont="1" applyFill="1" applyBorder="1" applyAlignment="1">
      <alignment horizontal="center" vertical="center"/>
    </xf>
    <xf numFmtId="0" fontId="12" fillId="0" borderId="16" xfId="2" applyFont="1" applyBorder="1" applyAlignment="1">
      <alignment horizontal="center" vertical="center"/>
    </xf>
    <xf numFmtId="0" fontId="12" fillId="11" borderId="16" xfId="2" applyFont="1" applyFill="1" applyBorder="1" applyAlignment="1">
      <alignment horizontal="center" vertical="center"/>
    </xf>
    <xf numFmtId="0" fontId="17" fillId="11" borderId="16" xfId="2" applyFont="1" applyFill="1" applyBorder="1" applyAlignment="1">
      <alignment horizontal="center" vertical="center"/>
    </xf>
    <xf numFmtId="0" fontId="19" fillId="0" borderId="1" xfId="0"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0" fontId="14" fillId="3" borderId="16" xfId="2" applyFont="1" applyFill="1" applyBorder="1" applyAlignment="1">
      <alignment horizontal="left" vertical="center"/>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0" xfId="0" applyFont="1" applyAlignment="1">
      <alignment horizontal="justify" vertical="center"/>
    </xf>
    <xf numFmtId="167" fontId="0" fillId="0" borderId="0" xfId="0" applyNumberFormat="1"/>
    <xf numFmtId="0" fontId="3" fillId="3" borderId="2" xfId="0" applyFont="1" applyFill="1" applyBorder="1" applyAlignment="1">
      <alignment horizontal="left" vertical="center" wrapText="1"/>
    </xf>
    <xf numFmtId="0" fontId="3" fillId="0" borderId="0" xfId="0" applyFont="1" applyAlignment="1">
      <alignment horizontal="justify" vertical="center"/>
    </xf>
    <xf numFmtId="2" fontId="3" fillId="3" borderId="4" xfId="0" applyNumberFormat="1" applyFont="1" applyFill="1" applyBorder="1" applyAlignment="1" applyProtection="1">
      <alignment horizontal="right" wrapText="1"/>
    </xf>
    <xf numFmtId="0" fontId="3" fillId="3" borderId="7" xfId="0" applyFont="1" applyFill="1" applyBorder="1" applyAlignment="1" applyProtection="1">
      <alignment horizontal="right" vertical="center" wrapText="1"/>
    </xf>
    <xf numFmtId="0" fontId="3" fillId="3" borderId="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0" borderId="0" xfId="0" applyFont="1" applyAlignment="1">
      <alignment horizontal="justify" vertical="center"/>
    </xf>
    <xf numFmtId="0" fontId="0" fillId="0" borderId="15" xfId="0" applyBorder="1"/>
    <xf numFmtId="0" fontId="0" fillId="0" borderId="3" xfId="0" applyBorder="1" applyAlignment="1" applyProtection="1">
      <alignment horizontal="center"/>
      <protection locked="0"/>
    </xf>
    <xf numFmtId="168" fontId="2" fillId="0" borderId="4" xfId="0" applyNumberFormat="1" applyFont="1" applyBorder="1" applyAlignment="1" applyProtection="1">
      <alignment horizontal="center" vertical="center" wrapText="1"/>
      <protection locked="0"/>
    </xf>
    <xf numFmtId="0" fontId="3" fillId="0" borderId="11" xfId="0" applyFont="1" applyBorder="1" applyAlignment="1">
      <alignment horizontal="right" vertical="center" wrapText="1"/>
    </xf>
    <xf numFmtId="10" fontId="2" fillId="0" borderId="4" xfId="0" applyNumberFormat="1" applyFont="1" applyBorder="1" applyAlignment="1" applyProtection="1">
      <alignment horizontal="center" vertical="center" wrapText="1"/>
      <protection locked="0"/>
    </xf>
    <xf numFmtId="2" fontId="2" fillId="0" borderId="4" xfId="0" applyNumberFormat="1" applyFont="1" applyBorder="1" applyAlignment="1" applyProtection="1">
      <alignment horizontal="center" vertical="center" wrapText="1"/>
      <protection locked="0"/>
    </xf>
    <xf numFmtId="0" fontId="0" fillId="0" borderId="17" xfId="0" applyBorder="1"/>
    <xf numFmtId="14" fontId="21" fillId="0" borderId="10" xfId="0" applyNumberFormat="1" applyFont="1" applyBorder="1" applyAlignment="1" applyProtection="1">
      <alignment horizontal="left" vertical="center" wrapText="1"/>
      <protection locked="0"/>
    </xf>
    <xf numFmtId="0" fontId="0" fillId="0" borderId="0" xfId="0" applyBorder="1"/>
    <xf numFmtId="14" fontId="22" fillId="0" borderId="15" xfId="0" applyNumberFormat="1" applyFont="1" applyBorder="1" applyAlignment="1">
      <alignment horizontal="left" vertical="center" wrapText="1"/>
    </xf>
    <xf numFmtId="14" fontId="3" fillId="0" borderId="0" xfId="0" applyNumberFormat="1" applyFont="1" applyBorder="1" applyAlignment="1" applyProtection="1">
      <alignment horizontal="left" vertical="center" wrapText="1"/>
    </xf>
    <xf numFmtId="14" fontId="22" fillId="0" borderId="0" xfId="0" applyNumberFormat="1" applyFont="1" applyBorder="1" applyAlignment="1" applyProtection="1">
      <alignment horizontal="left" vertical="center" wrapText="1"/>
    </xf>
    <xf numFmtId="14" fontId="3" fillId="0" borderId="7" xfId="0" applyNumberFormat="1" applyFont="1" applyBorder="1" applyAlignment="1" applyProtection="1">
      <alignment horizontal="left" vertical="center" wrapText="1"/>
    </xf>
    <xf numFmtId="0" fontId="2" fillId="0" borderId="2" xfId="0" applyFont="1" applyBorder="1" applyAlignment="1" applyProtection="1">
      <alignment horizontal="left" vertical="center" wrapText="1"/>
    </xf>
    <xf numFmtId="14" fontId="22" fillId="0" borderId="10" xfId="0" applyNumberFormat="1" applyFont="1" applyBorder="1" applyAlignment="1" applyProtection="1">
      <alignment horizontal="left" vertical="center" wrapText="1"/>
    </xf>
    <xf numFmtId="14" fontId="21" fillId="0" borderId="10" xfId="0" applyNumberFormat="1" applyFont="1" applyBorder="1" applyAlignment="1" applyProtection="1">
      <alignment horizontal="left" vertical="center" wrapText="1"/>
    </xf>
    <xf numFmtId="0" fontId="3" fillId="0" borderId="11" xfId="0" applyFont="1" applyBorder="1" applyAlignment="1" applyProtection="1">
      <alignment vertical="center" wrapText="1"/>
    </xf>
    <xf numFmtId="0" fontId="0" fillId="0" borderId="15" xfId="0" applyBorder="1" applyProtection="1"/>
    <xf numFmtId="0" fontId="2" fillId="0" borderId="1" xfId="0" applyFont="1" applyBorder="1" applyAlignment="1" applyProtection="1">
      <alignment horizontal="left" vertical="center" wrapText="1"/>
    </xf>
    <xf numFmtId="0" fontId="20" fillId="3" borderId="0" xfId="0" applyFont="1" applyFill="1" applyAlignment="1" applyProtection="1">
      <alignment horizontal="left" vertical="center"/>
    </xf>
    <xf numFmtId="0" fontId="20" fillId="3" borderId="0" xfId="0" applyFont="1" applyFill="1" applyProtection="1"/>
    <xf numFmtId="0" fontId="0" fillId="3" borderId="0" xfId="0" applyFill="1" applyProtection="1"/>
    <xf numFmtId="0" fontId="0" fillId="12" borderId="0" xfId="0" applyFill="1" applyProtection="1"/>
    <xf numFmtId="0" fontId="2" fillId="0" borderId="0" xfId="0" applyFont="1" applyAlignment="1" applyProtection="1">
      <alignment horizontal="left" vertical="center"/>
    </xf>
    <xf numFmtId="0" fontId="0" fillId="0" borderId="0" xfId="0" applyAlignment="1" applyProtection="1">
      <alignment horizontal="center"/>
    </xf>
    <xf numFmtId="0" fontId="2" fillId="0" borderId="3" xfId="0" applyFont="1" applyBorder="1" applyAlignment="1" applyProtection="1">
      <alignment horizontal="center" vertical="center" wrapText="1"/>
    </xf>
    <xf numFmtId="0" fontId="0" fillId="0" borderId="3" xfId="0" applyBorder="1" applyAlignment="1" applyProtection="1">
      <alignment horizontal="center" wrapText="1"/>
      <protection locked="0"/>
    </xf>
    <xf numFmtId="14" fontId="22" fillId="13" borderId="10" xfId="0" applyNumberFormat="1" applyFont="1" applyFill="1" applyBorder="1" applyAlignment="1" applyProtection="1">
      <alignment horizontal="left" vertical="center" wrapText="1"/>
      <protection locked="0"/>
    </xf>
    <xf numFmtId="14" fontId="22" fillId="13" borderId="15" xfId="0" applyNumberFormat="1" applyFont="1" applyFill="1" applyBorder="1" applyAlignment="1" applyProtection="1">
      <alignment horizontal="left" vertical="center" wrapText="1"/>
      <protection locked="0"/>
    </xf>
    <xf numFmtId="14" fontId="22" fillId="13" borderId="4" xfId="0" applyNumberFormat="1" applyFont="1" applyFill="1" applyBorder="1" applyAlignment="1" applyProtection="1">
      <alignment horizontal="left" vertical="center" wrapText="1"/>
      <protection locked="0"/>
    </xf>
    <xf numFmtId="0" fontId="1" fillId="0" borderId="0" xfId="0" applyFont="1" applyAlignment="1">
      <alignment horizontal="center" vertical="center"/>
    </xf>
    <xf numFmtId="0" fontId="0" fillId="0" borderId="8" xfId="0" applyFont="1" applyBorder="1" applyAlignment="1" applyProtection="1">
      <alignment horizontal="left" vertical="top"/>
      <protection locked="0"/>
    </xf>
    <xf numFmtId="0" fontId="0" fillId="0" borderId="3" xfId="0" applyBorder="1" applyAlignment="1" applyProtection="1">
      <alignment horizontal="left"/>
      <protection locked="0"/>
    </xf>
    <xf numFmtId="0" fontId="0" fillId="0" borderId="8" xfId="0" applyFont="1" applyBorder="1" applyAlignment="1" applyProtection="1">
      <alignment horizontal="left" vertical="center"/>
      <protection locked="0"/>
    </xf>
    <xf numFmtId="0" fontId="0" fillId="0" borderId="3" xfId="0" applyBorder="1" applyAlignment="1" applyProtection="1">
      <protection locked="0"/>
    </xf>
    <xf numFmtId="0" fontId="3" fillId="3" borderId="5" xfId="0" applyFont="1" applyFill="1" applyBorder="1" applyAlignment="1">
      <alignment horizontal="left" vertical="center" wrapText="1"/>
    </xf>
    <xf numFmtId="0" fontId="3" fillId="3" borderId="2" xfId="0" applyFont="1" applyFill="1" applyBorder="1" applyAlignment="1">
      <alignment horizontal="left" vertical="center" wrapText="1"/>
    </xf>
    <xf numFmtId="166" fontId="5" fillId="3" borderId="5" xfId="0" applyNumberFormat="1" applyFont="1" applyFill="1" applyBorder="1" applyAlignment="1" applyProtection="1"/>
    <xf numFmtId="166" fontId="5" fillId="3" borderId="2" xfId="0" applyNumberFormat="1" applyFont="1" applyFill="1" applyBorder="1" applyAlignment="1" applyProtection="1"/>
    <xf numFmtId="0" fontId="3" fillId="3" borderId="5"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2" fontId="3" fillId="3" borderId="5" xfId="0" applyNumberFormat="1" applyFont="1" applyFill="1" applyBorder="1" applyAlignment="1" applyProtection="1">
      <alignment horizontal="right" wrapText="1"/>
    </xf>
    <xf numFmtId="2" fontId="3" fillId="3" borderId="2" xfId="0" applyNumberFormat="1" applyFont="1" applyFill="1" applyBorder="1" applyAlignment="1" applyProtection="1">
      <alignment horizontal="right" wrapText="1"/>
    </xf>
    <xf numFmtId="14" fontId="2" fillId="3" borderId="5" xfId="0" applyNumberFormat="1" applyFont="1" applyFill="1" applyBorder="1" applyAlignment="1" applyProtection="1">
      <alignment horizontal="center" vertical="center" wrapText="1"/>
    </xf>
    <xf numFmtId="14" fontId="2" fillId="3" borderId="6" xfId="0" applyNumberFormat="1" applyFont="1" applyFill="1" applyBorder="1" applyAlignment="1" applyProtection="1">
      <alignment horizontal="center" vertical="center" wrapText="1"/>
    </xf>
    <xf numFmtId="14" fontId="2" fillId="3" borderId="2" xfId="0" applyNumberFormat="1"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166" fontId="3" fillId="5" borderId="5" xfId="1" applyNumberFormat="1" applyFont="1" applyFill="1" applyBorder="1" applyAlignment="1" applyProtection="1">
      <alignment horizontal="right" wrapText="1"/>
    </xf>
    <xf numFmtId="166" fontId="3" fillId="5" borderId="2" xfId="1" applyNumberFormat="1" applyFont="1" applyFill="1" applyBorder="1" applyAlignment="1" applyProtection="1">
      <alignment horizontal="right" wrapText="1"/>
    </xf>
    <xf numFmtId="0" fontId="4" fillId="3" borderId="8" xfId="0" applyFont="1" applyFill="1" applyBorder="1" applyAlignment="1"/>
    <xf numFmtId="0" fontId="0" fillId="0" borderId="9" xfId="0" applyBorder="1" applyAlignment="1"/>
    <xf numFmtId="0" fontId="0" fillId="0" borderId="3" xfId="0" applyBorder="1" applyAlignment="1"/>
    <xf numFmtId="0" fontId="2" fillId="5" borderId="8" xfId="0" applyFont="1" applyFill="1" applyBorder="1" applyAlignment="1">
      <alignment horizontal="left" vertical="center"/>
    </xf>
    <xf numFmtId="0" fontId="3" fillId="3" borderId="8" xfId="0" applyFont="1" applyFill="1" applyBorder="1" applyAlignment="1" applyProtection="1">
      <alignment horizontal="left" vertical="center" wrapText="1"/>
    </xf>
    <xf numFmtId="0" fontId="0" fillId="3" borderId="9" xfId="0" applyFill="1" applyBorder="1" applyAlignment="1" applyProtection="1"/>
    <xf numFmtId="0" fontId="0" fillId="3" borderId="3" xfId="0" applyFill="1" applyBorder="1" applyAlignment="1" applyProtection="1"/>
    <xf numFmtId="16" fontId="3" fillId="3" borderId="8" xfId="0" applyNumberFormat="1" applyFont="1" applyFill="1" applyBorder="1" applyAlignment="1" applyProtection="1">
      <alignment horizontal="left" vertical="center" wrapText="1"/>
    </xf>
    <xf numFmtId="0" fontId="3" fillId="3" borderId="12" xfId="0" applyFont="1" applyFill="1" applyBorder="1" applyAlignment="1" applyProtection="1">
      <alignment horizontal="left" vertical="center" wrapText="1"/>
    </xf>
    <xf numFmtId="0" fontId="0" fillId="3" borderId="11" xfId="0" applyFill="1" applyBorder="1" applyAlignment="1" applyProtection="1"/>
    <xf numFmtId="0" fontId="0" fillId="3" borderId="13" xfId="0" applyFill="1" applyBorder="1" applyAlignment="1" applyProtection="1"/>
    <xf numFmtId="0" fontId="0" fillId="3" borderId="7" xfId="0" applyFill="1" applyBorder="1" applyAlignment="1" applyProtection="1"/>
    <xf numFmtId="0" fontId="0" fillId="3" borderId="14" xfId="0" applyFill="1" applyBorder="1" applyAlignment="1" applyProtection="1"/>
    <xf numFmtId="0" fontId="0" fillId="3" borderId="4" xfId="0" applyFill="1" applyBorder="1" applyAlignment="1" applyProtection="1"/>
    <xf numFmtId="0" fontId="0" fillId="3" borderId="10" xfId="0" applyFill="1" applyBorder="1" applyAlignment="1" applyProtection="1"/>
    <xf numFmtId="0" fontId="0" fillId="3" borderId="15" xfId="0" applyFill="1" applyBorder="1" applyAlignment="1" applyProtection="1"/>
    <xf numFmtId="0" fontId="0" fillId="0" borderId="8" xfId="0" applyBorder="1" applyAlignment="1" applyProtection="1">
      <alignment wrapText="1"/>
      <protection locked="0"/>
    </xf>
    <xf numFmtId="0" fontId="0" fillId="0" borderId="9" xfId="0" applyBorder="1" applyAlignment="1" applyProtection="1">
      <protection locked="0"/>
    </xf>
    <xf numFmtId="0" fontId="0" fillId="0" borderId="8" xfId="0" applyBorder="1" applyAlignment="1" applyProtection="1">
      <protection locked="0"/>
    </xf>
    <xf numFmtId="0" fontId="3" fillId="3" borderId="12" xfId="0" applyFont="1" applyFill="1" applyBorder="1" applyAlignment="1" applyProtection="1">
      <alignment horizontal="center" vertical="center" wrapText="1"/>
    </xf>
    <xf numFmtId="0" fontId="0" fillId="0" borderId="11" xfId="0" applyBorder="1" applyAlignment="1" applyProtection="1">
      <alignment horizontal="left" vertical="center" wrapText="1"/>
    </xf>
    <xf numFmtId="0" fontId="3" fillId="3" borderId="14" xfId="0" applyFont="1" applyFill="1" applyBorder="1" applyAlignment="1" applyProtection="1">
      <alignment horizontal="left" vertical="center" wrapText="1"/>
    </xf>
    <xf numFmtId="0" fontId="0" fillId="0" borderId="4" xfId="0"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0" fillId="3" borderId="6" xfId="0" applyFill="1" applyBorder="1" applyAlignment="1" applyProtection="1"/>
    <xf numFmtId="0" fontId="3" fillId="0" borderId="0" xfId="0" applyFont="1" applyAlignment="1">
      <alignment horizontal="justify" vertical="center"/>
    </xf>
    <xf numFmtId="0" fontId="0" fillId="0" borderId="0" xfId="0" applyAlignment="1"/>
    <xf numFmtId="0" fontId="0" fillId="0" borderId="0" xfId="0" applyAlignment="1" applyProtection="1">
      <protection locked="0"/>
    </xf>
    <xf numFmtId="0" fontId="18" fillId="0" borderId="5"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0" fillId="0" borderId="12" xfId="0" applyBorder="1" applyAlignment="1" applyProtection="1">
      <protection locked="0"/>
    </xf>
    <xf numFmtId="0" fontId="0" fillId="0" borderId="10" xfId="0" applyBorder="1" applyAlignment="1" applyProtection="1">
      <protection locked="0"/>
    </xf>
    <xf numFmtId="0" fontId="0" fillId="0" borderId="11" xfId="0" applyBorder="1" applyAlignment="1" applyProtection="1">
      <protection locked="0"/>
    </xf>
    <xf numFmtId="166" fontId="3" fillId="3" borderId="12" xfId="0" applyNumberFormat="1" applyFont="1" applyFill="1" applyBorder="1" applyAlignment="1" applyProtection="1">
      <alignment horizontal="right" vertical="center" wrapText="1"/>
    </xf>
    <xf numFmtId="0" fontId="0" fillId="0" borderId="10" xfId="0" applyBorder="1" applyAlignment="1" applyProtection="1"/>
    <xf numFmtId="0" fontId="0" fillId="0" borderId="11" xfId="0" applyBorder="1" applyAlignment="1" applyProtection="1"/>
    <xf numFmtId="166" fontId="2" fillId="3" borderId="13" xfId="0" applyNumberFormat="1" applyFont="1" applyFill="1" applyBorder="1" applyAlignment="1" applyProtection="1">
      <alignment horizontal="right" vertical="center" wrapText="1"/>
    </xf>
    <xf numFmtId="0" fontId="0" fillId="0" borderId="0" xfId="0" applyBorder="1" applyAlignment="1" applyProtection="1"/>
    <xf numFmtId="0" fontId="0" fillId="0" borderId="7" xfId="0" applyBorder="1" applyAlignment="1" applyProtection="1"/>
    <xf numFmtId="0" fontId="0" fillId="0" borderId="15" xfId="0" applyBorder="1" applyAlignment="1" applyProtection="1"/>
    <xf numFmtId="0" fontId="0" fillId="0" borderId="4" xfId="0" applyBorder="1" applyAlignment="1" applyProtection="1"/>
    <xf numFmtId="0" fontId="3" fillId="5" borderId="12" xfId="0" applyFont="1" applyFill="1" applyBorder="1" applyAlignment="1" applyProtection="1">
      <alignment horizontal="left" vertical="center" wrapText="1"/>
    </xf>
    <xf numFmtId="0" fontId="0" fillId="0" borderId="14" xfId="0" applyBorder="1" applyAlignment="1" applyProtection="1"/>
    <xf numFmtId="0" fontId="2" fillId="5" borderId="12" xfId="0" applyFont="1" applyFill="1" applyBorder="1" applyAlignment="1" applyProtection="1">
      <alignment horizontal="left" wrapText="1"/>
    </xf>
    <xf numFmtId="166" fontId="3" fillId="5" borderId="5" xfId="1" applyNumberFormat="1" applyFont="1" applyFill="1" applyBorder="1" applyAlignment="1">
      <alignment horizontal="right" wrapText="1"/>
    </xf>
    <xf numFmtId="166" fontId="3" fillId="5" borderId="2" xfId="1" applyNumberFormat="1" applyFont="1" applyFill="1" applyBorder="1" applyAlignment="1">
      <alignment horizontal="right" wrapText="1"/>
    </xf>
    <xf numFmtId="166" fontId="5" fillId="3" borderId="5" xfId="0" applyNumberFormat="1" applyFont="1" applyFill="1" applyBorder="1" applyAlignment="1"/>
    <xf numFmtId="166" fontId="5" fillId="3" borderId="2" xfId="0" applyNumberFormat="1" applyFont="1" applyFill="1" applyBorder="1" applyAlignment="1"/>
    <xf numFmtId="0" fontId="3" fillId="3" borderId="12" xfId="0" applyFont="1" applyFill="1" applyBorder="1" applyAlignment="1">
      <alignment horizontal="left" vertical="center" wrapText="1"/>
    </xf>
    <xf numFmtId="0" fontId="0" fillId="3" borderId="11" xfId="0" applyFill="1" applyBorder="1" applyAlignment="1"/>
    <xf numFmtId="0" fontId="0" fillId="3" borderId="14" xfId="0" applyFill="1" applyBorder="1" applyAlignment="1"/>
    <xf numFmtId="0" fontId="0" fillId="3" borderId="4" xfId="0" applyFill="1" applyBorder="1" applyAlignment="1"/>
    <xf numFmtId="0" fontId="3" fillId="3" borderId="12" xfId="0" applyFont="1" applyFill="1" applyBorder="1" applyAlignment="1">
      <alignment horizontal="center" vertical="center" wrapText="1"/>
    </xf>
    <xf numFmtId="2" fontId="3" fillId="3" borderId="5" xfId="0" applyNumberFormat="1" applyFont="1" applyFill="1" applyBorder="1" applyAlignment="1">
      <alignment horizontal="right" wrapText="1"/>
    </xf>
    <xf numFmtId="2" fontId="3" fillId="3" borderId="2" xfId="0" applyNumberFormat="1" applyFont="1" applyFill="1" applyBorder="1" applyAlignment="1">
      <alignment horizontal="right" wrapText="1"/>
    </xf>
    <xf numFmtId="0" fontId="3" fillId="5" borderId="12" xfId="0" applyFont="1" applyFill="1" applyBorder="1" applyAlignment="1">
      <alignment horizontal="left" vertical="center" wrapText="1"/>
    </xf>
    <xf numFmtId="0" fontId="0" fillId="0" borderId="11" xfId="0" applyBorder="1" applyAlignment="1"/>
    <xf numFmtId="0" fontId="0" fillId="0" borderId="14" xfId="0" applyBorder="1" applyAlignment="1"/>
    <xf numFmtId="0" fontId="0" fillId="0" borderId="4" xfId="0" applyBorder="1" applyAlignment="1"/>
    <xf numFmtId="0" fontId="2" fillId="5" borderId="12" xfId="0" applyFont="1" applyFill="1" applyBorder="1" applyAlignment="1">
      <alignment horizontal="left" wrapText="1"/>
    </xf>
    <xf numFmtId="16" fontId="3" fillId="3" borderId="8" xfId="0" applyNumberFormat="1" applyFont="1" applyFill="1" applyBorder="1" applyAlignment="1">
      <alignment horizontal="left" vertical="center" wrapText="1"/>
    </xf>
    <xf numFmtId="0" fontId="0" fillId="3" borderId="3" xfId="0" applyFill="1" applyBorder="1" applyAlignment="1"/>
    <xf numFmtId="0" fontId="3" fillId="3" borderId="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3" borderId="13" xfId="0" applyFill="1" applyBorder="1" applyAlignment="1"/>
    <xf numFmtId="0" fontId="0" fillId="3" borderId="7" xfId="0" applyFill="1" applyBorder="1" applyAlignment="1"/>
    <xf numFmtId="0" fontId="0" fillId="3" borderId="10" xfId="0" applyFill="1" applyBorder="1" applyAlignment="1"/>
    <xf numFmtId="0" fontId="0" fillId="3" borderId="15" xfId="0" applyFill="1" applyBorder="1" applyAlignment="1"/>
    <xf numFmtId="0" fontId="0" fillId="0" borderId="11" xfId="0" applyBorder="1" applyAlignment="1">
      <alignment horizontal="left" vertical="center" wrapText="1"/>
    </xf>
    <xf numFmtId="0" fontId="0" fillId="0" borderId="4" xfId="0" applyBorder="1" applyAlignment="1">
      <alignment horizontal="left" vertical="center" wrapText="1"/>
    </xf>
    <xf numFmtId="0" fontId="0" fillId="3" borderId="6" xfId="0" applyFill="1" applyBorder="1" applyAlignment="1"/>
    <xf numFmtId="0" fontId="3" fillId="3" borderId="6" xfId="0" applyFont="1" applyFill="1" applyBorder="1" applyAlignment="1">
      <alignment horizontal="center" vertical="center" wrapText="1"/>
    </xf>
    <xf numFmtId="0" fontId="0" fillId="3" borderId="9" xfId="0" applyFill="1" applyBorder="1" applyAlignment="1"/>
    <xf numFmtId="0" fontId="3" fillId="0" borderId="21"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0" borderId="22" xfId="0" applyFont="1" applyBorder="1" applyAlignment="1" applyProtection="1">
      <alignment horizontal="left" vertical="center" wrapText="1"/>
    </xf>
    <xf numFmtId="0" fontId="20" fillId="12" borderId="0" xfId="0" applyFont="1" applyFill="1" applyAlignment="1" applyProtection="1">
      <alignment horizontal="left" vertical="center"/>
    </xf>
    <xf numFmtId="0" fontId="20" fillId="0" borderId="18" xfId="0" applyFont="1" applyBorder="1" applyAlignment="1" applyProtection="1">
      <alignment horizontal="left" vertical="top" wrapText="1"/>
    </xf>
    <xf numFmtId="0" fontId="0" fillId="0" borderId="19" xfId="0" applyBorder="1" applyAlignment="1" applyProtection="1">
      <alignment horizontal="left" vertical="top" wrapText="1"/>
    </xf>
    <xf numFmtId="0" fontId="0" fillId="0" borderId="19" xfId="0" applyBorder="1" applyAlignment="1" applyProtection="1">
      <alignment horizontal="left" vertical="top"/>
    </xf>
    <xf numFmtId="0" fontId="0" fillId="0" borderId="20" xfId="0" applyBorder="1" applyAlignment="1" applyProtection="1">
      <alignment horizontal="left" vertical="top"/>
    </xf>
    <xf numFmtId="0" fontId="2" fillId="0" borderId="8"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3" xfId="0" applyBorder="1" applyAlignment="1" applyProtection="1">
      <alignment horizontal="left" vertical="center" wrapText="1"/>
    </xf>
    <xf numFmtId="0" fontId="3" fillId="0" borderId="12"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12" xfId="0" applyFont="1" applyBorder="1" applyAlignment="1">
      <alignment horizontal="left" vertical="center" wrapText="1"/>
    </xf>
    <xf numFmtId="0" fontId="0" fillId="0" borderId="10" xfId="0" applyBorder="1" applyAlignment="1">
      <alignment horizontal="left" vertical="center" wrapText="1"/>
    </xf>
    <xf numFmtId="10" fontId="2" fillId="0" borderId="5" xfId="0" applyNumberFormat="1" applyFont="1" applyBorder="1" applyAlignment="1" applyProtection="1">
      <alignment horizontal="center" vertical="center" wrapText="1"/>
      <protection locked="0"/>
    </xf>
    <xf numFmtId="10" fontId="2" fillId="0" borderId="2" xfId="0" applyNumberFormat="1" applyFont="1" applyBorder="1" applyAlignment="1" applyProtection="1">
      <alignment horizontal="center" vertical="center" wrapText="1"/>
      <protection locked="0"/>
    </xf>
    <xf numFmtId="0" fontId="3" fillId="0" borderId="14" xfId="0" applyFont="1" applyBorder="1" applyAlignment="1">
      <alignment horizontal="left" vertical="center" wrapText="1"/>
    </xf>
    <xf numFmtId="0" fontId="0" fillId="0" borderId="15" xfId="0" applyBorder="1" applyAlignment="1">
      <alignment horizontal="left" vertical="center" wrapText="1"/>
    </xf>
    <xf numFmtId="168" fontId="2" fillId="0" borderId="5" xfId="0" applyNumberFormat="1" applyFont="1" applyBorder="1" applyAlignment="1" applyProtection="1">
      <alignment horizontal="center" vertical="center" wrapText="1"/>
    </xf>
    <xf numFmtId="168" fontId="2" fillId="0" borderId="2" xfId="0" applyNumberFormat="1" applyFont="1" applyBorder="1" applyAlignment="1" applyProtection="1">
      <alignment horizontal="center" vertical="center" wrapText="1"/>
    </xf>
    <xf numFmtId="0" fontId="3" fillId="0" borderId="14" xfId="0" applyFont="1"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5" xfId="0" applyBorder="1" applyAlignment="1" applyProtection="1">
      <alignment vertical="center" wrapText="1"/>
    </xf>
    <xf numFmtId="0" fontId="0" fillId="0" borderId="4" xfId="0" applyBorder="1" applyAlignment="1" applyProtection="1">
      <alignment vertical="center" wrapText="1"/>
    </xf>
    <xf numFmtId="0" fontId="3" fillId="0" borderId="10" xfId="0" applyFont="1" applyBorder="1" applyAlignment="1" applyProtection="1">
      <alignment horizontal="left" vertical="center" wrapText="1"/>
    </xf>
    <xf numFmtId="0" fontId="3" fillId="0" borderId="11"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3" fillId="0" borderId="8" xfId="0" applyFont="1" applyBorder="1" applyAlignment="1" applyProtection="1">
      <alignment horizontal="left" vertical="center" wrapText="1"/>
    </xf>
    <xf numFmtId="0" fontId="0" fillId="0" borderId="9" xfId="0" applyBorder="1" applyAlignment="1" applyProtection="1">
      <alignment horizontal="left" wrapText="1"/>
    </xf>
    <xf numFmtId="0" fontId="0" fillId="0" borderId="3" xfId="0" applyBorder="1" applyAlignment="1" applyProtection="1">
      <alignment horizontal="left" wrapText="1"/>
    </xf>
    <xf numFmtId="0" fontId="3" fillId="0" borderId="13"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3" fillId="0" borderId="17" xfId="0" applyFont="1" applyBorder="1" applyAlignment="1">
      <alignment horizontal="justify" vertical="center"/>
    </xf>
    <xf numFmtId="0" fontId="0" fillId="0" borderId="17" xfId="0" applyBorder="1"/>
    <xf numFmtId="0" fontId="0" fillId="0" borderId="0" xfId="0"/>
    <xf numFmtId="0" fontId="2" fillId="12" borderId="5" xfId="0" applyFont="1" applyFill="1" applyBorder="1" applyAlignment="1">
      <alignment horizontal="left" vertical="center" wrapText="1"/>
    </xf>
    <xf numFmtId="0" fontId="2" fillId="12" borderId="2" xfId="0" applyFont="1" applyFill="1" applyBorder="1" applyAlignment="1">
      <alignment horizontal="left" vertical="center" wrapText="1"/>
    </xf>
    <xf numFmtId="0" fontId="2" fillId="12" borderId="12" xfId="0" applyFont="1" applyFill="1" applyBorder="1" applyAlignment="1">
      <alignment horizontal="left" vertical="center" wrapText="1"/>
    </xf>
    <xf numFmtId="168" fontId="2" fillId="12" borderId="5" xfId="0" applyNumberFormat="1" applyFont="1" applyFill="1" applyBorder="1" applyAlignment="1">
      <alignment horizontal="center" vertical="center" wrapText="1"/>
    </xf>
    <xf numFmtId="168" fontId="2" fillId="12" borderId="2" xfId="0" applyNumberFormat="1" applyFont="1" applyFill="1" applyBorder="1" applyAlignment="1">
      <alignment horizontal="center" vertical="center" wrapText="1"/>
    </xf>
    <xf numFmtId="0" fontId="2" fillId="12" borderId="14" xfId="0" applyFont="1" applyFill="1" applyBorder="1" applyAlignment="1">
      <alignment horizontal="left" vertical="center" wrapText="1"/>
    </xf>
  </cellXfs>
  <cellStyles count="4">
    <cellStyle name="Hyperlink_Kalenderwochen 2016" xfId="3"/>
    <cellStyle name="Komma" xfId="1" builtinId="3"/>
    <cellStyle name="Standard" xfId="0" builtinId="0"/>
    <cellStyle name="Standard 2" xfId="2"/>
  </cellStyles>
  <dxfs count="7">
    <dxf>
      <font>
        <color theme="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https://www.kalenderpedia.de/" TargetMode="External" Type="http://schemas.openxmlformats.org/officeDocument/2006/relationships/hyperlink"/></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showGridLines="0" zoomScale="90" zoomScaleNormal="90" workbookViewId="0">
      <selection activeCell="C11" sqref="C11"/>
    </sheetView>
  </sheetViews>
  <sheetFormatPr baseColWidth="10" defaultRowHeight="14.4"/>
  <cols>
    <col min="1" max="1" customWidth="true" width="55.21875"/>
    <col min="2" max="2" customWidth="true" width="89.44140625"/>
    <col min="3" max="3" bestFit="true" customWidth="true" width="12.21875"/>
  </cols>
  <sheetData>
    <row r="1" spans="1:3" ht="15" thickBot="1">
      <c r="A1" s="103"/>
      <c r="B1" s="103"/>
      <c r="C1" s="103"/>
    </row>
    <row r="2" spans="1:3" s="3" customFormat="1" ht="18.600000000000001" thickBot="1">
      <c r="A2" s="14" t="s">
        <v>0</v>
      </c>
      <c r="B2" s="15"/>
      <c r="C2" s="16"/>
    </row>
    <row r="3" spans="1:3" ht="15" thickBot="1"/>
    <row r="4" spans="1:3" ht="22.5" customHeight="1" thickBot="1">
      <c r="A4" s="17" t="s">
        <v>1</v>
      </c>
      <c r="B4" s="18"/>
      <c r="C4" s="19"/>
    </row>
    <row r="5" spans="1:3" ht="15" thickBot="1"/>
    <row r="6" spans="1:3" ht="51" customHeight="1" thickBot="1">
      <c r="A6" s="32" t="s">
        <v>43</v>
      </c>
      <c r="B6" s="104"/>
      <c r="C6" s="105"/>
    </row>
    <row r="7" spans="1:3" ht="30" customHeight="1" thickBot="1">
      <c r="A7" s="66" t="s">
        <v>3</v>
      </c>
      <c r="B7" s="106"/>
      <c r="C7" s="105"/>
    </row>
    <row r="8" spans="1:3" ht="30" customHeight="1" thickBot="1">
      <c r="A8" s="66" t="s">
        <v>4</v>
      </c>
      <c r="B8" s="106"/>
      <c r="C8" s="105"/>
    </row>
    <row r="9" spans="1:3" ht="15" thickBot="1">
      <c r="A9" s="1"/>
      <c r="B9" s="1"/>
      <c r="C9" s="1"/>
    </row>
    <row r="10" spans="1:3" ht="35.1" customHeight="1" thickBot="1">
      <c r="A10" s="10" t="s">
        <v>5</v>
      </c>
      <c r="B10" s="6" t="s">
        <v>6</v>
      </c>
      <c r="C10" s="6" t="s">
        <v>7</v>
      </c>
    </row>
    <row r="11" spans="1:3" ht="20.100000000000001" customHeight="1" thickBot="1">
      <c r="A11" s="66">
        <v>1</v>
      </c>
      <c r="B11" s="33" t="s">
        <v>8</v>
      </c>
      <c r="C11" s="22"/>
    </row>
    <row r="12" spans="1:3" ht="20.100000000000001" customHeight="1" thickBot="1">
      <c r="A12" s="34" t="s">
        <v>35</v>
      </c>
      <c r="B12" s="35" t="s">
        <v>9</v>
      </c>
      <c r="C12" s="20"/>
    </row>
    <row r="13" spans="1:3" ht="15" thickBot="1">
      <c r="A13" s="2"/>
      <c r="B13" s="1"/>
      <c r="C13" s="11"/>
    </row>
    <row r="14" spans="1:3" ht="35.1" customHeight="1" thickBot="1">
      <c r="A14" s="9">
        <v>2</v>
      </c>
      <c r="B14" s="5" t="s">
        <v>30</v>
      </c>
      <c r="C14" s="12" t="e">
        <f>ROUND(C11/C12,2)</f>
        <v>#DIV/0!</v>
      </c>
    </row>
    <row r="15" spans="1:3">
      <c r="A15" s="1"/>
      <c r="B15" s="1"/>
      <c r="C15" s="1"/>
    </row>
    <row r="16" spans="1:3" ht="7.5" customHeight="1"/>
    <row r="17" spans="1:2" ht="20.100000000000001" customHeight="1">
      <c r="A17" s="67" t="s">
        <v>26</v>
      </c>
    </row>
    <row r="18" spans="1:2" ht="39" customHeight="1">
      <c r="A18" s="67" t="s">
        <v>27</v>
      </c>
      <c r="B18" s="13" t="s">
        <v>39</v>
      </c>
    </row>
    <row r="19" spans="1:2" ht="39" customHeight="1">
      <c r="A19" s="67" t="s">
        <v>28</v>
      </c>
      <c r="B19" s="13" t="s">
        <v>39</v>
      </c>
    </row>
    <row r="20" spans="1:2" ht="39" customHeight="1">
      <c r="A20" s="67" t="s">
        <v>29</v>
      </c>
      <c r="B20" s="13" t="s">
        <v>39</v>
      </c>
    </row>
  </sheetData>
  <sheetProtection algorithmName="SHA-512" hashValue="rvKzHnZ1XqHkNaJB/aN4AUDZAgWEKbT93fvJVcFo7vAYqTt4i/G4vvAwfkuwHCS88SubTWWT3/T/C8yrXsSI8Q==" saltValue="LM4JVueJezOwLYFaLidS9w==" spinCount="100000" sheet="1" objects="1" scenarios="1" selectLockedCells="1"/>
  <mergeCells count="4">
    <mergeCell ref="A1:C1"/>
    <mergeCell ref="B6:C6"/>
    <mergeCell ref="B7:C7"/>
    <mergeCell ref="B8:C8"/>
  </mergeCells>
  <pageMargins left="0" right="0"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showGridLines="0" zoomScale="90" zoomScaleNormal="90" workbookViewId="0">
      <selection activeCell="C13" sqref="C13"/>
    </sheetView>
  </sheetViews>
  <sheetFormatPr baseColWidth="10" defaultRowHeight="14.4"/>
  <cols>
    <col min="1" max="1" customWidth="true" width="54.77734375"/>
    <col min="2" max="2" customWidth="true" width="71.77734375"/>
    <col min="3" max="3" customWidth="true" width="19.21875"/>
  </cols>
  <sheetData>
    <row r="1" spans="1:18" ht="15" thickBot="1"/>
    <row r="2" spans="1:18" s="3" customFormat="1" ht="18.600000000000001" thickBot="1">
      <c r="A2" s="14" t="s">
        <v>0</v>
      </c>
      <c r="B2" s="15"/>
      <c r="C2" s="16"/>
      <c r="D2" s="1"/>
      <c r="E2" s="1"/>
      <c r="F2" s="1"/>
      <c r="G2" s="1"/>
      <c r="H2" s="1"/>
      <c r="I2" s="1"/>
      <c r="J2" s="1"/>
      <c r="K2" s="1"/>
      <c r="L2" s="1"/>
      <c r="M2" s="1"/>
      <c r="N2" s="1"/>
      <c r="O2" s="1"/>
      <c r="P2" s="1"/>
      <c r="Q2" s="1"/>
      <c r="R2" s="1"/>
    </row>
    <row r="3" spans="1:18" ht="15" thickBot="1">
      <c r="D3" s="1"/>
      <c r="E3" s="1"/>
      <c r="F3" s="1"/>
    </row>
    <row r="4" spans="1:18" ht="22.5" customHeight="1" thickBot="1">
      <c r="A4" s="23" t="s">
        <v>10</v>
      </c>
      <c r="B4" s="24"/>
      <c r="C4" s="25"/>
      <c r="D4" s="1"/>
      <c r="E4" s="1"/>
      <c r="F4" s="1"/>
    </row>
    <row r="5" spans="1:18" ht="15" thickBot="1">
      <c r="D5" s="1"/>
      <c r="E5" s="1"/>
      <c r="F5" s="1"/>
    </row>
    <row r="6" spans="1:18" ht="51" customHeight="1" thickBot="1">
      <c r="A6" s="32" t="s">
        <v>44</v>
      </c>
      <c r="B6" s="104"/>
      <c r="C6" s="107"/>
      <c r="D6" s="1"/>
    </row>
    <row r="7" spans="1:18" ht="30" customHeight="1" thickBot="1">
      <c r="A7" s="66" t="s">
        <v>3</v>
      </c>
      <c r="B7" s="106"/>
      <c r="C7" s="107"/>
      <c r="D7" s="1"/>
    </row>
    <row r="8" spans="1:18" ht="30" customHeight="1" thickBot="1">
      <c r="A8" s="66" t="s">
        <v>4</v>
      </c>
      <c r="B8" s="106"/>
      <c r="C8" s="107"/>
      <c r="D8" s="1"/>
    </row>
    <row r="10" spans="1:18" ht="15" thickBot="1"/>
    <row r="11" spans="1:18" ht="20.100000000000001" customHeight="1">
      <c r="A11" s="108" t="s">
        <v>5</v>
      </c>
      <c r="B11" s="108"/>
      <c r="C11" s="108"/>
      <c r="D11" s="1"/>
    </row>
    <row r="12" spans="1:18" ht="20.100000000000001" customHeight="1" thickBot="1">
      <c r="A12" s="109"/>
      <c r="B12" s="109"/>
      <c r="C12" s="109"/>
      <c r="D12" s="1"/>
    </row>
    <row r="13" spans="1:18" ht="20.100000000000001" customHeight="1" thickBot="1">
      <c r="A13" s="66">
        <v>1</v>
      </c>
      <c r="B13" s="33" t="s">
        <v>11</v>
      </c>
      <c r="C13" s="27"/>
      <c r="D13" s="1"/>
    </row>
    <row r="14" spans="1:18" ht="29.55" customHeight="1" thickBot="1">
      <c r="A14" s="66">
        <v>2</v>
      </c>
      <c r="B14" s="33" t="s">
        <v>12</v>
      </c>
      <c r="C14" s="22"/>
      <c r="D14" s="1"/>
    </row>
    <row r="15" spans="1:18" ht="20.100000000000001" customHeight="1" thickBot="1">
      <c r="A15" s="7"/>
      <c r="B15" s="8" t="s">
        <v>14</v>
      </c>
      <c r="C15" s="26" t="e">
        <f>ROUND(C13/C14,2)</f>
        <v>#DIV/0!</v>
      </c>
      <c r="D15" s="1"/>
    </row>
    <row r="16" spans="1:18" ht="24.75" customHeight="1">
      <c r="A16" s="2" t="s">
        <v>13</v>
      </c>
      <c r="B16" s="1"/>
      <c r="C16" s="1"/>
      <c r="D16" s="1"/>
    </row>
    <row r="17" spans="1:3" ht="20.100000000000001" customHeight="1">
      <c r="A17" s="67" t="s">
        <v>26</v>
      </c>
      <c r="C17" s="21"/>
    </row>
    <row r="18" spans="1:3" ht="39" customHeight="1">
      <c r="A18" s="67" t="s">
        <v>27</v>
      </c>
      <c r="B18" s="13" t="s">
        <v>40</v>
      </c>
      <c r="C18" s="21"/>
    </row>
    <row r="19" spans="1:3" ht="39" customHeight="1">
      <c r="A19" s="67" t="s">
        <v>28</v>
      </c>
      <c r="B19" s="13" t="s">
        <v>40</v>
      </c>
      <c r="C19" s="21"/>
    </row>
    <row r="20" spans="1:3" ht="39" customHeight="1">
      <c r="A20" s="67" t="s">
        <v>29</v>
      </c>
      <c r="B20" s="13" t="s">
        <v>40</v>
      </c>
      <c r="C20" s="21"/>
    </row>
  </sheetData>
  <sheetProtection algorithmName="SHA-512" hashValue="iaE9OgHquW8ILvnlul1uZOc0Hr4qk8IBXbKzyO5V2hVMaCi9RKFddza7nJFqNHgDXw/Ys1EpE2GHg6VswRmDPA==" saltValue="KJ1SCcM292OAS9lYlicRSQ==" spinCount="100000" sheet="1" objects="1" scenarios="1" selectLockedCells="1"/>
  <mergeCells count="6">
    <mergeCell ref="B6:C6"/>
    <mergeCell ref="B7:C7"/>
    <mergeCell ref="B8:C8"/>
    <mergeCell ref="A11:A12"/>
    <mergeCell ref="B11:B12"/>
    <mergeCell ref="C11:C12"/>
  </mergeCells>
  <pageMargins left="0" right="0" top="0.78740157480314965" bottom="0.78740157480314965"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showGridLines="0" topLeftCell="A7" zoomScale="80" zoomScaleNormal="80" workbookViewId="0">
      <selection activeCell="E21" sqref="E21"/>
    </sheetView>
  </sheetViews>
  <sheetFormatPr baseColWidth="10" defaultRowHeight="14.4"/>
  <cols>
    <col min="1" max="1" customWidth="true" width="4.6640625"/>
    <col min="2" max="2" customWidth="true" width="52.0"/>
    <col min="3" max="3" customWidth="true" width="9.33203125"/>
    <col min="4" max="4" customWidth="true" width="52.44140625"/>
    <col min="5" max="11" customWidth="true" width="17.44140625"/>
    <col min="12" max="12" customWidth="true" width="23.109375"/>
    <col min="15" max="16" customWidth="true" hidden="true" width="11.44140625"/>
  </cols>
  <sheetData>
    <row r="1" spans="1:19" ht="15" thickBot="1"/>
    <row r="2" spans="1:19" s="3" customFormat="1" ht="18.600000000000001" thickBot="1">
      <c r="A2" s="122" t="s">
        <v>0</v>
      </c>
      <c r="B2" s="123"/>
      <c r="C2" s="123"/>
      <c r="D2" s="124"/>
      <c r="E2" s="29"/>
      <c r="F2" s="0"/>
      <c r="G2" s="0"/>
      <c r="H2" s="0"/>
      <c r="I2" s="0"/>
      <c r="J2" s="0"/>
      <c r="K2" s="0"/>
      <c r="L2" s="0"/>
      <c r="M2" s="0"/>
      <c r="N2" s="0"/>
      <c r="O2" s="0"/>
      <c r="P2" s="0"/>
      <c r="Q2" s="0"/>
      <c r="R2" s="0"/>
      <c r="S2" s="0"/>
    </row>
    <row r="3" spans="1:19" ht="15" thickBot="1"/>
    <row r="4" spans="1:19" ht="20.25" customHeight="1" thickBot="1">
      <c r="A4" s="125" t="s">
        <v>452</v>
      </c>
      <c r="B4" s="123"/>
      <c r="C4" s="123"/>
      <c r="D4" s="124"/>
      <c r="E4" s="29"/>
    </row>
    <row r="5" spans="1:19" ht="15" thickBot="1"/>
    <row r="6" spans="1:19" ht="51" customHeight="1" thickBot="1">
      <c r="A6" s="126" t="s">
        <v>2</v>
      </c>
      <c r="B6" s="127"/>
      <c r="C6" s="128"/>
      <c r="D6" s="138" t="s">
        <v>45</v>
      </c>
      <c r="E6" s="139"/>
      <c r="F6" s="139"/>
      <c r="G6" s="139"/>
      <c r="H6" s="139"/>
      <c r="I6" s="139"/>
      <c r="J6" s="139"/>
      <c r="K6" s="107"/>
    </row>
    <row r="7" spans="1:19" ht="30" customHeight="1" thickBot="1">
      <c r="A7" s="126" t="s">
        <v>3</v>
      </c>
      <c r="B7" s="127"/>
      <c r="C7" s="128"/>
      <c r="D7" s="140"/>
      <c r="E7" s="139"/>
      <c r="F7" s="139"/>
      <c r="G7" s="139"/>
      <c r="H7" s="139"/>
      <c r="I7" s="139"/>
      <c r="J7" s="139"/>
      <c r="K7" s="107"/>
    </row>
    <row r="8" spans="1:19" ht="30" customHeight="1" thickBot="1">
      <c r="A8" s="126" t="s">
        <v>4</v>
      </c>
      <c r="B8" s="127"/>
      <c r="C8" s="128"/>
      <c r="D8" s="140"/>
      <c r="E8" s="139"/>
      <c r="F8" s="139"/>
      <c r="G8" s="139"/>
      <c r="H8" s="139"/>
      <c r="I8" s="139"/>
      <c r="J8" s="139"/>
      <c r="K8" s="107"/>
    </row>
    <row r="9" spans="1:19" ht="30" customHeight="1" thickBot="1">
      <c r="A9" s="126" t="s">
        <v>15</v>
      </c>
      <c r="B9" s="127"/>
      <c r="C9" s="128"/>
      <c r="D9" s="152"/>
      <c r="E9" s="153"/>
      <c r="F9" s="153"/>
      <c r="G9" s="153"/>
      <c r="H9" s="153"/>
      <c r="I9" s="153"/>
      <c r="J9" s="153"/>
      <c r="K9" s="154"/>
    </row>
    <row r="10" spans="1:19" ht="24" customHeight="1" thickBot="1">
      <c r="A10" s="126" t="s">
        <v>16</v>
      </c>
      <c r="B10" s="127"/>
      <c r="C10" s="127"/>
      <c r="D10" s="155" t="e">
        <f>'2_Vergütungssatz'!C15</f>
        <v>#DIV/0!</v>
      </c>
      <c r="E10" s="156"/>
      <c r="F10" s="156"/>
      <c r="G10" s="156"/>
      <c r="H10" s="156"/>
      <c r="I10" s="156"/>
      <c r="J10" s="156"/>
      <c r="K10" s="157"/>
    </row>
    <row r="11" spans="1:19">
      <c r="A11" s="130" t="s">
        <v>429</v>
      </c>
      <c r="B11" s="136"/>
      <c r="C11" s="136"/>
      <c r="D11" s="158" t="e">
        <f>ROUND((D10*50)/100,2)</f>
        <v>#DIV/0!</v>
      </c>
      <c r="E11" s="159"/>
      <c r="F11" s="159"/>
      <c r="G11" s="159"/>
      <c r="H11" s="159"/>
      <c r="I11" s="159"/>
      <c r="J11" s="159"/>
      <c r="K11" s="160"/>
    </row>
    <row r="12" spans="1:19" ht="16.5" customHeight="1" thickBot="1">
      <c r="A12" s="134"/>
      <c r="B12" s="137"/>
      <c r="C12" s="137"/>
      <c r="D12" s="134"/>
      <c r="E12" s="161"/>
      <c r="F12" s="161"/>
      <c r="G12" s="161"/>
      <c r="H12" s="161"/>
      <c r="I12" s="161"/>
      <c r="J12" s="161"/>
      <c r="K12" s="162"/>
    </row>
    <row r="13" spans="1:19" ht="15" thickBot="1"/>
    <row r="14" spans="1:19" ht="37.5" customHeight="1" thickBot="1">
      <c r="D14" s="38" t="s">
        <v>47</v>
      </c>
      <c r="E14" s="59"/>
      <c r="F14" s="59"/>
      <c r="G14" s="59"/>
      <c r="H14" s="59"/>
      <c r="I14" s="59"/>
      <c r="J14" s="59"/>
      <c r="K14" s="60"/>
      <c r="P14" s="39" t="s">
        <v>46</v>
      </c>
    </row>
    <row r="15" spans="1:19" ht="20.100000000000001" customHeight="1">
      <c r="A15" s="130" t="s">
        <v>5</v>
      </c>
      <c r="B15" s="142"/>
      <c r="C15" s="145" t="s">
        <v>421</v>
      </c>
      <c r="D15" s="150">
        <v>47</v>
      </c>
      <c r="E15" s="119" t="s">
        <v>424</v>
      </c>
      <c r="F15" s="119" t="s">
        <v>423</v>
      </c>
      <c r="G15" s="119" t="s">
        <v>422</v>
      </c>
      <c r="H15" s="119" t="s">
        <v>425</v>
      </c>
      <c r="I15" s="119" t="s">
        <v>426</v>
      </c>
      <c r="J15" s="119" t="s">
        <v>427</v>
      </c>
      <c r="K15" s="119" t="s">
        <v>428</v>
      </c>
      <c r="L15" s="112" t="s">
        <v>38</v>
      </c>
    </row>
    <row r="16" spans="1:19" ht="20.100000000000001" customHeight="1" thickBot="1">
      <c r="A16" s="143"/>
      <c r="B16" s="144"/>
      <c r="C16" s="146"/>
      <c r="D16" s="151"/>
      <c r="E16" s="113"/>
      <c r="F16" s="113"/>
      <c r="G16" s="113"/>
      <c r="H16" s="113"/>
      <c r="I16" s="113"/>
      <c r="J16" s="113"/>
      <c r="K16" s="113"/>
      <c r="L16" s="113"/>
    </row>
    <row r="17" spans="1:12">
      <c r="A17" s="130">
        <v>1</v>
      </c>
      <c r="B17" s="131"/>
      <c r="C17" s="130" t="s">
        <v>17</v>
      </c>
      <c r="D17" s="131"/>
      <c r="E17" s="116">
        <f>DATE('Kalenderwochen 2020'!$A$1,1,7*$D$15-3-WEEKDAY(DATE('Kalenderwochen 2020'!$A$1,,),3))</f>
        <v>44151</v>
      </c>
      <c r="F17" s="116">
        <f>DATE('Kalenderwochen 2020'!$A$1,1,7*$D$15-3-WEEKDAY(DATE('Kalenderwochen 2020'!$A$1,,),3))+1</f>
        <v>44152</v>
      </c>
      <c r="G17" s="116">
        <f>DATE('Kalenderwochen 2020'!$A$1,1,7*$D$15-3-WEEKDAY(DATE('Kalenderwochen 2020'!$A$1,,),3))+2</f>
        <v>44153</v>
      </c>
      <c r="H17" s="116">
        <f>DATE('Kalenderwochen 2020'!$A$1,1,7*$D$15-3-WEEKDAY(DATE('Kalenderwochen 2020'!$A$1,,),3))+3</f>
        <v>44154</v>
      </c>
      <c r="I17" s="116">
        <f>DATE('Kalenderwochen 2020'!$A$1,1,7*$D$15-3-WEEKDAY(DATE('Kalenderwochen 2020'!$A$1,,),3))+4</f>
        <v>44155</v>
      </c>
      <c r="J17" s="116">
        <f>DATE('Kalenderwochen 2020'!$A$1,1,7*$D$15-3-WEEKDAY(DATE('Kalenderwochen 2020'!$A$1,,),3))+5</f>
        <v>44156</v>
      </c>
      <c r="K17" s="116">
        <f>DATE('Kalenderwochen 2020'!$A$1,1,7*$D$15-3-WEEKDAY(DATE('Kalenderwochen 2020'!$A$1,,),3))+6</f>
        <v>44157</v>
      </c>
      <c r="L17" s="69"/>
    </row>
    <row r="18" spans="1:12">
      <c r="A18" s="132"/>
      <c r="B18" s="133"/>
      <c r="C18" s="132"/>
      <c r="D18" s="133"/>
      <c r="E18" s="117"/>
      <c r="F18" s="117"/>
      <c r="G18" s="117"/>
      <c r="H18" s="117"/>
      <c r="I18" s="117"/>
      <c r="J18" s="117"/>
      <c r="K18" s="117"/>
      <c r="L18" s="69"/>
    </row>
    <row r="19" spans="1:12" ht="15" thickBot="1">
      <c r="A19" s="132"/>
      <c r="B19" s="133"/>
      <c r="C19" s="134"/>
      <c r="D19" s="135"/>
      <c r="E19" s="118"/>
      <c r="F19" s="118"/>
      <c r="G19" s="118"/>
      <c r="H19" s="118"/>
      <c r="I19" s="118"/>
      <c r="J19" s="118"/>
      <c r="K19" s="118"/>
      <c r="L19" s="69"/>
    </row>
    <row r="20" spans="1:12" ht="15" thickBot="1">
      <c r="A20" s="130">
        <v>2</v>
      </c>
      <c r="B20" s="131"/>
      <c r="C20" s="126" t="s">
        <v>20</v>
      </c>
      <c r="D20" s="128"/>
      <c r="E20" s="36">
        <f>E21+E22+E23+E24</f>
        <v>0</v>
      </c>
      <c r="F20" s="36">
        <f t="shared" ref="F20:K20" si="0">F21+F22+F23+F24</f>
        <v>0</v>
      </c>
      <c r="G20" s="36">
        <f t="shared" si="0"/>
        <v>0</v>
      </c>
      <c r="H20" s="36">
        <f t="shared" si="0"/>
        <v>0</v>
      </c>
      <c r="I20" s="36">
        <f t="shared" si="0"/>
        <v>0</v>
      </c>
      <c r="J20" s="36">
        <f t="shared" si="0"/>
        <v>0</v>
      </c>
      <c r="K20" s="36">
        <f t="shared" si="0"/>
        <v>0</v>
      </c>
      <c r="L20" s="69"/>
    </row>
    <row r="21" spans="1:12" ht="15" thickBot="1">
      <c r="A21" s="129" t="s">
        <v>33</v>
      </c>
      <c r="B21" s="128"/>
      <c r="C21" s="126" t="s">
        <v>21</v>
      </c>
      <c r="D21" s="128"/>
      <c r="E21" s="28"/>
      <c r="F21" s="28"/>
      <c r="G21" s="28"/>
      <c r="H21" s="28"/>
      <c r="I21" s="28"/>
      <c r="J21" s="28"/>
      <c r="K21" s="28"/>
      <c r="L21" s="69"/>
    </row>
    <row r="22" spans="1:12" ht="15" thickBot="1">
      <c r="A22" s="129" t="s">
        <v>31</v>
      </c>
      <c r="B22" s="128"/>
      <c r="C22" s="143" t="s">
        <v>22</v>
      </c>
      <c r="D22" s="135"/>
      <c r="E22" s="28"/>
      <c r="F22" s="28"/>
      <c r="G22" s="28"/>
      <c r="H22" s="28"/>
      <c r="I22" s="28"/>
      <c r="J22" s="28"/>
      <c r="K22" s="28"/>
      <c r="L22" s="69"/>
    </row>
    <row r="23" spans="1:12" ht="15" thickBot="1">
      <c r="A23" s="129" t="s">
        <v>32</v>
      </c>
      <c r="B23" s="128"/>
      <c r="C23" s="126" t="s">
        <v>23</v>
      </c>
      <c r="D23" s="128"/>
      <c r="E23" s="28"/>
      <c r="F23" s="28"/>
      <c r="G23" s="28"/>
      <c r="H23" s="28"/>
      <c r="I23" s="28"/>
      <c r="J23" s="28"/>
      <c r="K23" s="28"/>
      <c r="L23" s="69"/>
    </row>
    <row r="24" spans="1:12" ht="15" thickBot="1">
      <c r="A24" s="129" t="s">
        <v>34</v>
      </c>
      <c r="B24" s="128"/>
      <c r="C24" s="126" t="s">
        <v>24</v>
      </c>
      <c r="D24" s="128"/>
      <c r="E24" s="28"/>
      <c r="F24" s="28"/>
      <c r="G24" s="28"/>
      <c r="H24" s="28"/>
      <c r="I24" s="28"/>
      <c r="J24" s="28"/>
      <c r="K24" s="28"/>
      <c r="L24" s="69"/>
    </row>
    <row r="25" spans="1:12" ht="15" thickBot="1">
      <c r="A25" s="126">
        <v>3</v>
      </c>
      <c r="B25" s="128"/>
      <c r="C25" s="126" t="s">
        <v>25</v>
      </c>
      <c r="D25" s="128"/>
      <c r="E25" s="68" t="e">
        <f>SUM('1_Referenzwert'!$C14)</f>
        <v>#DIV/0!</v>
      </c>
      <c r="F25" s="68" t="e">
        <f>SUM('1_Referenzwert'!$C14)</f>
        <v>#DIV/0!</v>
      </c>
      <c r="G25" s="68" t="e">
        <f>SUM('1_Referenzwert'!$C14)</f>
        <v>#DIV/0!</v>
      </c>
      <c r="H25" s="68" t="e">
        <f>SUM('1_Referenzwert'!$C14)</f>
        <v>#DIV/0!</v>
      </c>
      <c r="I25" s="68" t="e">
        <f>SUM('1_Referenzwert'!$C14)</f>
        <v>#DIV/0!</v>
      </c>
      <c r="J25" s="68" t="e">
        <f>SUM('1_Referenzwert'!$C14)</f>
        <v>#DIV/0!</v>
      </c>
      <c r="K25" s="68" t="e">
        <f>SUM('1_Referenzwert'!$C14)</f>
        <v>#DIV/0!</v>
      </c>
      <c r="L25" s="69"/>
    </row>
    <row r="26" spans="1:12" ht="23.1" customHeight="1">
      <c r="A26" s="130">
        <v>4</v>
      </c>
      <c r="B26" s="131"/>
      <c r="C26" s="141" t="s">
        <v>36</v>
      </c>
      <c r="D26" s="131"/>
      <c r="E26" s="114" t="e">
        <f t="shared" ref="E26:J26" si="1">IF(E14="x",0,(ROUND(E25-E20,2)))</f>
        <v>#DIV/0!</v>
      </c>
      <c r="F26" s="114" t="e">
        <f t="shared" si="1"/>
        <v>#DIV/0!</v>
      </c>
      <c r="G26" s="114" t="e">
        <f t="shared" si="1"/>
        <v>#DIV/0!</v>
      </c>
      <c r="H26" s="114" t="e">
        <f t="shared" si="1"/>
        <v>#DIV/0!</v>
      </c>
      <c r="I26" s="114" t="e">
        <f t="shared" si="1"/>
        <v>#DIV/0!</v>
      </c>
      <c r="J26" s="114" t="e">
        <f t="shared" si="1"/>
        <v>#DIV/0!</v>
      </c>
      <c r="K26" s="114" t="e">
        <f>IF(K14="x",0,(ROUND(K25-K20,2)))</f>
        <v>#DIV/0!</v>
      </c>
      <c r="L26" s="70" t="s">
        <v>18</v>
      </c>
    </row>
    <row r="27" spans="1:12" ht="21" customHeight="1" thickBot="1">
      <c r="A27" s="134"/>
      <c r="B27" s="135"/>
      <c r="C27" s="134"/>
      <c r="D27" s="135"/>
      <c r="E27" s="115"/>
      <c r="F27" s="115"/>
      <c r="G27" s="115"/>
      <c r="H27" s="115"/>
      <c r="I27" s="115"/>
      <c r="J27" s="115"/>
      <c r="K27" s="115"/>
      <c r="L27" s="71" t="s">
        <v>19</v>
      </c>
    </row>
    <row r="28" spans="1:12" ht="31.5" customHeight="1">
      <c r="A28" s="163">
        <v>5</v>
      </c>
      <c r="B28" s="157"/>
      <c r="C28" s="165" t="s">
        <v>37</v>
      </c>
      <c r="D28" s="157"/>
      <c r="E28" s="120" t="e">
        <f>IF(E26&gt;=0,IFERROR(ROUND($D11*E26,2),0),0)</f>
        <v>#DIV/0!</v>
      </c>
      <c r="F28" s="120" t="e">
        <f>IF(F26&gt;=0,IFERROR(ROUND($D11*F26,2),0),0)</f>
        <v>#DIV/0!</v>
      </c>
      <c r="G28" s="120" t="e">
        <f t="shared" ref="G28:K28" si="2">IF(G26&gt;=0,IFERROR(ROUND($D11*G26,2),0),0)</f>
        <v>#DIV/0!</v>
      </c>
      <c r="H28" s="120" t="e">
        <f t="shared" si="2"/>
        <v>#DIV/0!</v>
      </c>
      <c r="I28" s="120" t="e">
        <f t="shared" si="2"/>
        <v>#DIV/0!</v>
      </c>
      <c r="J28" s="120" t="e">
        <f t="shared" si="2"/>
        <v>#DIV/0!</v>
      </c>
      <c r="K28" s="120" t="e">
        <f t="shared" si="2"/>
        <v>#DIV/0!</v>
      </c>
      <c r="L28" s="110" t="e">
        <f>ROUND(SUM(E28:K28),2)</f>
        <v>#DIV/0!</v>
      </c>
    </row>
    <row r="29" spans="1:12" ht="34.5" customHeight="1" thickBot="1">
      <c r="A29" s="164"/>
      <c r="B29" s="162"/>
      <c r="C29" s="164"/>
      <c r="D29" s="162"/>
      <c r="E29" s="121"/>
      <c r="F29" s="121"/>
      <c r="G29" s="121"/>
      <c r="H29" s="121"/>
      <c r="I29" s="121"/>
      <c r="J29" s="121"/>
      <c r="K29" s="121"/>
      <c r="L29" s="111"/>
    </row>
    <row r="30" spans="1:12" ht="23.25" customHeight="1"/>
    <row r="31" spans="1:12">
      <c r="A31" s="147" t="s">
        <v>26</v>
      </c>
      <c r="B31" s="148"/>
    </row>
    <row r="32" spans="1:12" ht="39.75" customHeight="1">
      <c r="A32" s="147" t="s">
        <v>27</v>
      </c>
      <c r="B32" s="148"/>
      <c r="C32" s="149" t="s">
        <v>42</v>
      </c>
      <c r="D32" s="149"/>
    </row>
    <row r="33" spans="1:12" ht="39.75" customHeight="1">
      <c r="A33" s="147" t="s">
        <v>28</v>
      </c>
      <c r="B33" s="148"/>
      <c r="C33" s="149" t="s">
        <v>42</v>
      </c>
      <c r="D33" s="149"/>
    </row>
    <row r="34" spans="1:12" ht="39.75" customHeight="1">
      <c r="A34" s="147" t="s">
        <v>29</v>
      </c>
      <c r="B34" s="148"/>
      <c r="C34" s="149" t="s">
        <v>42</v>
      </c>
      <c r="D34" s="149"/>
      <c r="L34" s="37"/>
    </row>
    <row r="35" spans="1:12" ht="20.100000000000001" customHeight="1">
      <c r="B35" s="4"/>
      <c r="C35" s="4"/>
    </row>
  </sheetData>
  <sheetProtection sheet="1" objects="1" scenarios="1" selectLockedCells="1"/>
  <mergeCells count="72">
    <mergeCell ref="D9:K9"/>
    <mergeCell ref="D10:K10"/>
    <mergeCell ref="D11:K12"/>
    <mergeCell ref="A31:B31"/>
    <mergeCell ref="H26:H27"/>
    <mergeCell ref="G26:G27"/>
    <mergeCell ref="J28:J29"/>
    <mergeCell ref="K28:K29"/>
    <mergeCell ref="E28:E29"/>
    <mergeCell ref="G28:G29"/>
    <mergeCell ref="H28:H29"/>
    <mergeCell ref="I28:I29"/>
    <mergeCell ref="A28:B29"/>
    <mergeCell ref="C28:D29"/>
    <mergeCell ref="F17:F19"/>
    <mergeCell ref="G17:G19"/>
    <mergeCell ref="E15:E16"/>
    <mergeCell ref="A33:B33"/>
    <mergeCell ref="A34:B34"/>
    <mergeCell ref="C32:D32"/>
    <mergeCell ref="C33:D33"/>
    <mergeCell ref="C34:D34"/>
    <mergeCell ref="A32:B32"/>
    <mergeCell ref="D15:D16"/>
    <mergeCell ref="F15:F16"/>
    <mergeCell ref="G15:G16"/>
    <mergeCell ref="A24:B24"/>
    <mergeCell ref="A25:B25"/>
    <mergeCell ref="A26:B27"/>
    <mergeCell ref="A17:B19"/>
    <mergeCell ref="A20:B20"/>
    <mergeCell ref="A21:B21"/>
    <mergeCell ref="C26:D27"/>
    <mergeCell ref="A15:B16"/>
    <mergeCell ref="C21:D21"/>
    <mergeCell ref="C22:D22"/>
    <mergeCell ref="C23:D23"/>
    <mergeCell ref="C24:D24"/>
    <mergeCell ref="C25:D25"/>
    <mergeCell ref="C15:C16"/>
    <mergeCell ref="A2:D2"/>
    <mergeCell ref="A4:D4"/>
    <mergeCell ref="A6:C6"/>
    <mergeCell ref="A22:B22"/>
    <mergeCell ref="A23:B23"/>
    <mergeCell ref="C17:D19"/>
    <mergeCell ref="C20:D20"/>
    <mergeCell ref="A11:C12"/>
    <mergeCell ref="A10:C10"/>
    <mergeCell ref="A9:C9"/>
    <mergeCell ref="A8:C8"/>
    <mergeCell ref="A7:C7"/>
    <mergeCell ref="D6:K6"/>
    <mergeCell ref="D7:K7"/>
    <mergeCell ref="D8:K8"/>
    <mergeCell ref="E17:E19"/>
    <mergeCell ref="L28:L29"/>
    <mergeCell ref="L15:L16"/>
    <mergeCell ref="F26:F27"/>
    <mergeCell ref="E26:E27"/>
    <mergeCell ref="K17:K19"/>
    <mergeCell ref="I15:I16"/>
    <mergeCell ref="J15:J16"/>
    <mergeCell ref="K15:K16"/>
    <mergeCell ref="H15:H16"/>
    <mergeCell ref="J17:J19"/>
    <mergeCell ref="H17:H19"/>
    <mergeCell ref="I17:I19"/>
    <mergeCell ref="F28:F29"/>
    <mergeCell ref="K26:K27"/>
    <mergeCell ref="J26:J27"/>
    <mergeCell ref="I26:I27"/>
  </mergeCells>
  <dataValidations count="1">
    <dataValidation type="list" allowBlank="1" showInputMessage="1" showErrorMessage="1" sqref="E14:K14">
      <formula1>$P$13:$P$14</formula1>
    </dataValidation>
  </dataValidations>
  <pageMargins left="0" right="0" top="0.78740157480314965" bottom="0.78740157480314965"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'Kalenderwochen 2020'!$A$14:$A$55</xm:f>
          </x14:formula1>
          <xm:sqref>D15:D16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showGridLines="0" topLeftCell="A7" zoomScale="80" zoomScaleNormal="80" workbookViewId="0">
      <selection activeCell="D6" sqref="D6:K6"/>
    </sheetView>
  </sheetViews>
  <sheetFormatPr baseColWidth="10" defaultRowHeight="14.4"/>
  <cols>
    <col min="1" max="1" customWidth="true" width="4.6640625"/>
    <col min="2" max="2" customWidth="true" width="52.0"/>
    <col min="3" max="3" customWidth="true" width="9.33203125"/>
    <col min="4" max="4" customWidth="true" width="52.44140625"/>
    <col min="5" max="11" customWidth="true" width="17.44140625"/>
    <col min="12" max="12" customWidth="true" width="23.109375"/>
    <col min="15" max="16" customWidth="true" hidden="true" width="11.44140625"/>
  </cols>
  <sheetData>
    <row r="1" spans="1:19" ht="15" thickBot="1"/>
    <row r="2" spans="1:19" s="3" customFormat="1" ht="18.600000000000001" thickBot="1">
      <c r="A2" s="122" t="s">
        <v>0</v>
      </c>
      <c r="B2" s="123"/>
      <c r="C2" s="123"/>
      <c r="D2" s="124"/>
      <c r="E2" s="29"/>
      <c r="F2" s="0"/>
      <c r="G2" s="0"/>
      <c r="H2" s="0"/>
      <c r="I2" s="0"/>
      <c r="J2" s="0"/>
      <c r="K2" s="0"/>
      <c r="L2" s="0"/>
      <c r="M2" s="0"/>
      <c r="N2" s="0"/>
      <c r="O2" s="0"/>
      <c r="P2" s="0"/>
      <c r="Q2" s="0"/>
      <c r="R2" s="0"/>
      <c r="S2" s="0"/>
    </row>
    <row r="3" spans="1:19" ht="15" thickBot="1"/>
    <row r="4" spans="1:19" ht="20.25" customHeight="1" thickBot="1">
      <c r="A4" s="125" t="s">
        <v>452</v>
      </c>
      <c r="B4" s="123"/>
      <c r="C4" s="123"/>
      <c r="D4" s="124"/>
      <c r="E4" s="29"/>
    </row>
    <row r="5" spans="1:19" ht="15" thickBot="1"/>
    <row r="6" spans="1:19" ht="51" customHeight="1" thickBot="1">
      <c r="A6" s="184" t="s">
        <v>2</v>
      </c>
      <c r="B6" s="196"/>
      <c r="C6" s="183"/>
      <c r="D6" s="138" t="s">
        <v>45</v>
      </c>
      <c r="E6" s="139"/>
      <c r="F6" s="139"/>
      <c r="G6" s="139"/>
      <c r="H6" s="139"/>
      <c r="I6" s="139"/>
      <c r="J6" s="139"/>
      <c r="K6" s="107"/>
    </row>
    <row r="7" spans="1:19" ht="30" customHeight="1" thickBot="1">
      <c r="A7" s="184" t="s">
        <v>3</v>
      </c>
      <c r="B7" s="196"/>
      <c r="C7" s="183"/>
      <c r="D7" s="140"/>
      <c r="E7" s="139"/>
      <c r="F7" s="139"/>
      <c r="G7" s="139"/>
      <c r="H7" s="139"/>
      <c r="I7" s="139"/>
      <c r="J7" s="139"/>
      <c r="K7" s="107"/>
    </row>
    <row r="8" spans="1:19" ht="30" customHeight="1" thickBot="1">
      <c r="A8" s="184" t="s">
        <v>4</v>
      </c>
      <c r="B8" s="196"/>
      <c r="C8" s="183"/>
      <c r="D8" s="140"/>
      <c r="E8" s="139"/>
      <c r="F8" s="139"/>
      <c r="G8" s="139"/>
      <c r="H8" s="139"/>
      <c r="I8" s="139"/>
      <c r="J8" s="139"/>
      <c r="K8" s="107"/>
    </row>
    <row r="9" spans="1:19" ht="30" customHeight="1" thickBot="1">
      <c r="A9" s="184" t="s">
        <v>15</v>
      </c>
      <c r="B9" s="196"/>
      <c r="C9" s="183"/>
      <c r="D9" s="152"/>
      <c r="E9" s="153"/>
      <c r="F9" s="153"/>
      <c r="G9" s="153"/>
      <c r="H9" s="153"/>
      <c r="I9" s="153"/>
      <c r="J9" s="153"/>
      <c r="K9" s="154"/>
    </row>
    <row r="10" spans="1:19" ht="24" customHeight="1" thickBot="1">
      <c r="A10" s="184" t="s">
        <v>16</v>
      </c>
      <c r="B10" s="196"/>
      <c r="C10" s="196"/>
      <c r="D10" s="155" t="e">
        <f>'2_Vergütungssatz'!C15</f>
        <v>#DIV/0!</v>
      </c>
      <c r="E10" s="156"/>
      <c r="F10" s="156"/>
      <c r="G10" s="156"/>
      <c r="H10" s="156"/>
      <c r="I10" s="156"/>
      <c r="J10" s="156"/>
      <c r="K10" s="157"/>
    </row>
    <row r="11" spans="1:19">
      <c r="A11" s="170" t="s">
        <v>429</v>
      </c>
      <c r="B11" s="190"/>
      <c r="C11" s="190"/>
      <c r="D11" s="158" t="e">
        <f>ROUND((D10*50)/100,2)</f>
        <v>#DIV/0!</v>
      </c>
      <c r="E11" s="159"/>
      <c r="F11" s="159"/>
      <c r="G11" s="159"/>
      <c r="H11" s="159"/>
      <c r="I11" s="159"/>
      <c r="J11" s="159"/>
      <c r="K11" s="160"/>
    </row>
    <row r="12" spans="1:19" ht="16.5" customHeight="1" thickBot="1">
      <c r="A12" s="172"/>
      <c r="B12" s="191"/>
      <c r="C12" s="191"/>
      <c r="D12" s="134"/>
      <c r="E12" s="161"/>
      <c r="F12" s="161"/>
      <c r="G12" s="161"/>
      <c r="H12" s="161"/>
      <c r="I12" s="161"/>
      <c r="J12" s="161"/>
      <c r="K12" s="162"/>
    </row>
    <row r="13" spans="1:19" ht="15" thickBot="1"/>
    <row r="14" spans="1:19" ht="37.5" customHeight="1" thickBot="1">
      <c r="D14" s="38" t="s">
        <v>47</v>
      </c>
      <c r="E14" s="59"/>
      <c r="F14" s="59"/>
      <c r="G14" s="59"/>
      <c r="H14" s="59"/>
      <c r="I14" s="59"/>
      <c r="J14" s="59"/>
      <c r="K14" s="60"/>
      <c r="P14" s="39" t="s">
        <v>46</v>
      </c>
    </row>
    <row r="15" spans="1:19" ht="20.100000000000001" customHeight="1">
      <c r="A15" s="170" t="s">
        <v>5</v>
      </c>
      <c r="B15" s="192"/>
      <c r="C15" s="108" t="s">
        <v>430</v>
      </c>
      <c r="D15" s="150">
        <v>6</v>
      </c>
      <c r="E15" s="195" t="s">
        <v>424</v>
      </c>
      <c r="F15" s="195" t="s">
        <v>423</v>
      </c>
      <c r="G15" s="195" t="s">
        <v>422</v>
      </c>
      <c r="H15" s="195" t="s">
        <v>425</v>
      </c>
      <c r="I15" s="195" t="s">
        <v>426</v>
      </c>
      <c r="J15" s="195" t="s">
        <v>427</v>
      </c>
      <c r="K15" s="195" t="s">
        <v>428</v>
      </c>
      <c r="L15" s="186" t="s">
        <v>38</v>
      </c>
    </row>
    <row r="16" spans="1:19" ht="20.100000000000001" customHeight="1" thickBot="1">
      <c r="A16" s="185"/>
      <c r="B16" s="193"/>
      <c r="C16" s="194"/>
      <c r="D16" s="151"/>
      <c r="E16" s="187"/>
      <c r="F16" s="187"/>
      <c r="G16" s="187"/>
      <c r="H16" s="187"/>
      <c r="I16" s="187"/>
      <c r="J16" s="187"/>
      <c r="K16" s="187"/>
      <c r="L16" s="187"/>
    </row>
    <row r="17" spans="1:12">
      <c r="A17" s="170">
        <v>1</v>
      </c>
      <c r="B17" s="171"/>
      <c r="C17" s="170" t="s">
        <v>17</v>
      </c>
      <c r="D17" s="171"/>
      <c r="E17" s="116">
        <f>DATE('KW2021'!$A$1,1,7*$D$15-3-WEEKDAY(DATE('KW2021'!$A$1,,),3))</f>
        <v>44235</v>
      </c>
      <c r="F17" s="116">
        <f>DATE('KW2021'!$A$1,1,7*$D$15-3-WEEKDAY(DATE('KW2021'!$A$1,,),3))+1</f>
        <v>44236</v>
      </c>
      <c r="G17" s="116">
        <f>DATE('KW2021'!$A$1,1,7*$D$15-3-WEEKDAY(DATE('KW2021'!$A$1,,),3))+2</f>
        <v>44237</v>
      </c>
      <c r="H17" s="116">
        <f>DATE('KW2021'!$A$1,1,7*$D$15-3-WEEKDAY(DATE('KW2021'!$A$1,,),3))+3</f>
        <v>44238</v>
      </c>
      <c r="I17" s="116">
        <f>DATE('KW2021'!$A$1,1,7*$D$15-3-WEEKDAY(DATE('KW2021'!$A$1,,),3))+4</f>
        <v>44239</v>
      </c>
      <c r="J17" s="116">
        <f>DATE('KW2021'!$A$1,1,7*$D$15-3-WEEKDAY(DATE('KW2021'!$A$1,,),3))+5</f>
        <v>44240</v>
      </c>
      <c r="K17" s="116">
        <f>DATE('KW2021'!$A$1,1,7*$D$15-3-WEEKDAY(DATE('KW2021'!$A$1,,),3))+6</f>
        <v>44241</v>
      </c>
      <c r="L17" s="30"/>
    </row>
    <row r="18" spans="1:12">
      <c r="A18" s="188"/>
      <c r="B18" s="189"/>
      <c r="C18" s="188"/>
      <c r="D18" s="189"/>
      <c r="E18" s="117"/>
      <c r="F18" s="117"/>
      <c r="G18" s="117"/>
      <c r="H18" s="117"/>
      <c r="I18" s="117"/>
      <c r="J18" s="117"/>
      <c r="K18" s="117"/>
      <c r="L18" s="30"/>
    </row>
    <row r="19" spans="1:12" ht="15" thickBot="1">
      <c r="A19" s="188"/>
      <c r="B19" s="189"/>
      <c r="C19" s="172"/>
      <c r="D19" s="173"/>
      <c r="E19" s="118"/>
      <c r="F19" s="118"/>
      <c r="G19" s="118"/>
      <c r="H19" s="118"/>
      <c r="I19" s="118"/>
      <c r="J19" s="118"/>
      <c r="K19" s="118"/>
      <c r="L19" s="30"/>
    </row>
    <row r="20" spans="1:12" ht="15" thickBot="1">
      <c r="A20" s="170">
        <v>2</v>
      </c>
      <c r="B20" s="171"/>
      <c r="C20" s="184" t="s">
        <v>20</v>
      </c>
      <c r="D20" s="183"/>
      <c r="E20" s="36">
        <f>E21+E22+E23+E24</f>
        <v>0</v>
      </c>
      <c r="F20" s="36">
        <f t="shared" ref="F20:K20" si="0">F21+F22+F23+F24</f>
        <v>0</v>
      </c>
      <c r="G20" s="36">
        <f t="shared" si="0"/>
        <v>0</v>
      </c>
      <c r="H20" s="36">
        <f t="shared" si="0"/>
        <v>0</v>
      </c>
      <c r="I20" s="36">
        <f t="shared" si="0"/>
        <v>0</v>
      </c>
      <c r="J20" s="36">
        <f t="shared" si="0"/>
        <v>0</v>
      </c>
      <c r="K20" s="36">
        <f t="shared" si="0"/>
        <v>0</v>
      </c>
      <c r="L20" s="30"/>
    </row>
    <row r="21" spans="1:12" ht="15" thickBot="1">
      <c r="A21" s="182" t="s">
        <v>33</v>
      </c>
      <c r="B21" s="183"/>
      <c r="C21" s="184" t="s">
        <v>21</v>
      </c>
      <c r="D21" s="183"/>
      <c r="E21" s="28"/>
      <c r="F21" s="28"/>
      <c r="G21" s="28"/>
      <c r="H21" s="28"/>
      <c r="I21" s="28"/>
      <c r="J21" s="28"/>
      <c r="K21" s="28"/>
      <c r="L21" s="30"/>
    </row>
    <row r="22" spans="1:12" ht="15" thickBot="1">
      <c r="A22" s="182" t="s">
        <v>31</v>
      </c>
      <c r="B22" s="183"/>
      <c r="C22" s="185" t="s">
        <v>22</v>
      </c>
      <c r="D22" s="173"/>
      <c r="E22" s="28"/>
      <c r="F22" s="28"/>
      <c r="G22" s="28"/>
      <c r="H22" s="28"/>
      <c r="I22" s="28"/>
      <c r="J22" s="28"/>
      <c r="K22" s="28"/>
      <c r="L22" s="30"/>
    </row>
    <row r="23" spans="1:12" ht="15" thickBot="1">
      <c r="A23" s="182" t="s">
        <v>32</v>
      </c>
      <c r="B23" s="183"/>
      <c r="C23" s="184" t="s">
        <v>23</v>
      </c>
      <c r="D23" s="183"/>
      <c r="E23" s="28"/>
      <c r="F23" s="28"/>
      <c r="G23" s="28"/>
      <c r="H23" s="28"/>
      <c r="I23" s="28"/>
      <c r="J23" s="28"/>
      <c r="K23" s="28"/>
      <c r="L23" s="30"/>
    </row>
    <row r="24" spans="1:12" ht="15" thickBot="1">
      <c r="A24" s="182" t="s">
        <v>34</v>
      </c>
      <c r="B24" s="183"/>
      <c r="C24" s="184" t="s">
        <v>24</v>
      </c>
      <c r="D24" s="183"/>
      <c r="E24" s="28"/>
      <c r="F24" s="28"/>
      <c r="G24" s="28"/>
      <c r="H24" s="28"/>
      <c r="I24" s="28"/>
      <c r="J24" s="28"/>
      <c r="K24" s="28"/>
      <c r="L24" s="30"/>
    </row>
    <row r="25" spans="1:12" ht="15" thickBot="1">
      <c r="A25" s="184">
        <v>3</v>
      </c>
      <c r="B25" s="183"/>
      <c r="C25" s="184" t="s">
        <v>25</v>
      </c>
      <c r="D25" s="183"/>
      <c r="E25" s="31" t="e">
        <f>SUM('1_Referenzwert'!$C14)</f>
        <v>#DIV/0!</v>
      </c>
      <c r="F25" s="31" t="e">
        <f>SUM('1_Referenzwert'!$C14)</f>
        <v>#DIV/0!</v>
      </c>
      <c r="G25" s="31" t="e">
        <f>SUM('1_Referenzwert'!$C14)</f>
        <v>#DIV/0!</v>
      </c>
      <c r="H25" s="31" t="e">
        <f>SUM('1_Referenzwert'!$C14)</f>
        <v>#DIV/0!</v>
      </c>
      <c r="I25" s="31" t="e">
        <f>SUM('1_Referenzwert'!$C14)</f>
        <v>#DIV/0!</v>
      </c>
      <c r="J25" s="31" t="e">
        <f>SUM('1_Referenzwert'!$C14)</f>
        <v>#DIV/0!</v>
      </c>
      <c r="K25" s="31" t="e">
        <f>SUM('1_Referenzwert'!$C14)</f>
        <v>#DIV/0!</v>
      </c>
      <c r="L25" s="30"/>
    </row>
    <row r="26" spans="1:12" ht="23.1" customHeight="1">
      <c r="A26" s="170">
        <v>4</v>
      </c>
      <c r="B26" s="171"/>
      <c r="C26" s="174" t="s">
        <v>36</v>
      </c>
      <c r="D26" s="171"/>
      <c r="E26" s="175" t="e">
        <f t="shared" ref="E26:J26" si="1">IF(E14="x",0,(ROUND(E25-E20,2)))</f>
        <v>#DIV/0!</v>
      </c>
      <c r="F26" s="175" t="e">
        <f t="shared" si="1"/>
        <v>#DIV/0!</v>
      </c>
      <c r="G26" s="175" t="e">
        <f t="shared" si="1"/>
        <v>#DIV/0!</v>
      </c>
      <c r="H26" s="175" t="e">
        <f t="shared" si="1"/>
        <v>#DIV/0!</v>
      </c>
      <c r="I26" s="175" t="e">
        <f t="shared" si="1"/>
        <v>#DIV/0!</v>
      </c>
      <c r="J26" s="175" t="e">
        <f t="shared" si="1"/>
        <v>#DIV/0!</v>
      </c>
      <c r="K26" s="175" t="e">
        <f>IF(K14="x",0,(ROUND(K25-K20,2)))</f>
        <v>#DIV/0!</v>
      </c>
      <c r="L26" s="62" t="s">
        <v>18</v>
      </c>
    </row>
    <row r="27" spans="1:12" ht="21" customHeight="1" thickBot="1">
      <c r="A27" s="172"/>
      <c r="B27" s="173"/>
      <c r="C27" s="172"/>
      <c r="D27" s="173"/>
      <c r="E27" s="176"/>
      <c r="F27" s="176"/>
      <c r="G27" s="176"/>
      <c r="H27" s="176"/>
      <c r="I27" s="176"/>
      <c r="J27" s="176"/>
      <c r="K27" s="176"/>
      <c r="L27" s="63" t="s">
        <v>19</v>
      </c>
    </row>
    <row r="28" spans="1:12" ht="31.5" customHeight="1">
      <c r="A28" s="177">
        <v>5</v>
      </c>
      <c r="B28" s="178"/>
      <c r="C28" s="181" t="s">
        <v>37</v>
      </c>
      <c r="D28" s="178"/>
      <c r="E28" s="166" t="e">
        <f>IF(E26&gt;=0,IFERROR(ROUND($D11*E26,2),0),0)</f>
        <v>#DIV/0!</v>
      </c>
      <c r="F28" s="166" t="e">
        <f>IF(F26&gt;=0,IFERROR(ROUND($D11*F26,2),0),0)</f>
        <v>#DIV/0!</v>
      </c>
      <c r="G28" s="166" t="e">
        <f t="shared" ref="G28:K28" si="2">IF(G26&gt;=0,IFERROR(ROUND($D11*G26,2),0),0)</f>
        <v>#DIV/0!</v>
      </c>
      <c r="H28" s="166" t="e">
        <f t="shared" si="2"/>
        <v>#DIV/0!</v>
      </c>
      <c r="I28" s="166" t="e">
        <f t="shared" si="2"/>
        <v>#DIV/0!</v>
      </c>
      <c r="J28" s="166" t="e">
        <f t="shared" si="2"/>
        <v>#DIV/0!</v>
      </c>
      <c r="K28" s="166" t="e">
        <f t="shared" si="2"/>
        <v>#DIV/0!</v>
      </c>
      <c r="L28" s="168" t="e">
        <f>ROUND(SUM(E28:K28),2)</f>
        <v>#DIV/0!</v>
      </c>
    </row>
    <row r="29" spans="1:12" ht="34.5" customHeight="1" thickBot="1">
      <c r="A29" s="179"/>
      <c r="B29" s="180"/>
      <c r="C29" s="179"/>
      <c r="D29" s="180"/>
      <c r="E29" s="167"/>
      <c r="F29" s="167"/>
      <c r="G29" s="167"/>
      <c r="H29" s="167"/>
      <c r="I29" s="167"/>
      <c r="J29" s="167"/>
      <c r="K29" s="167"/>
      <c r="L29" s="169"/>
    </row>
    <row r="30" spans="1:12" ht="23.25" customHeight="1"/>
    <row r="31" spans="1:12">
      <c r="A31" s="147" t="s">
        <v>26</v>
      </c>
      <c r="B31" s="148"/>
    </row>
    <row r="32" spans="1:12" ht="39.75" customHeight="1">
      <c r="A32" s="147" t="s">
        <v>27</v>
      </c>
      <c r="B32" s="148"/>
      <c r="C32" s="149" t="s">
        <v>42</v>
      </c>
      <c r="D32" s="149"/>
    </row>
    <row r="33" spans="1:12" ht="39.75" customHeight="1">
      <c r="A33" s="147" t="s">
        <v>28</v>
      </c>
      <c r="B33" s="148"/>
      <c r="C33" s="149" t="s">
        <v>42</v>
      </c>
      <c r="D33" s="149"/>
    </row>
    <row r="34" spans="1:12" ht="39.75" customHeight="1">
      <c r="A34" s="147" t="s">
        <v>29</v>
      </c>
      <c r="B34" s="148"/>
      <c r="C34" s="149" t="s">
        <v>42</v>
      </c>
      <c r="D34" s="149"/>
      <c r="L34" s="37"/>
    </row>
    <row r="35" spans="1:12" ht="20.100000000000001" customHeight="1">
      <c r="B35" s="64"/>
      <c r="C35" s="64"/>
    </row>
  </sheetData>
  <sheetProtection sheet="1" objects="1" scenarios="1" selectLockedCells="1"/>
  <mergeCells count="72">
    <mergeCell ref="A2:D2"/>
    <mergeCell ref="A4:D4"/>
    <mergeCell ref="A6:C6"/>
    <mergeCell ref="D6:K6"/>
    <mergeCell ref="A7:C7"/>
    <mergeCell ref="D7:K7"/>
    <mergeCell ref="A8:C8"/>
    <mergeCell ref="D8:K8"/>
    <mergeCell ref="A9:C9"/>
    <mergeCell ref="D9:K9"/>
    <mergeCell ref="A10:C10"/>
    <mergeCell ref="D10:K10"/>
    <mergeCell ref="A11:C12"/>
    <mergeCell ref="D11:K12"/>
    <mergeCell ref="A15:B16"/>
    <mergeCell ref="C15:C16"/>
    <mergeCell ref="D15:D16"/>
    <mergeCell ref="E15:E16"/>
    <mergeCell ref="F15:F16"/>
    <mergeCell ref="G15:G16"/>
    <mergeCell ref="H15:H16"/>
    <mergeCell ref="I15:I16"/>
    <mergeCell ref="J15:J16"/>
    <mergeCell ref="K15:K16"/>
    <mergeCell ref="L15:L16"/>
    <mergeCell ref="A17:B19"/>
    <mergeCell ref="C17:D19"/>
    <mergeCell ref="E17:E19"/>
    <mergeCell ref="F17:F19"/>
    <mergeCell ref="G17:G19"/>
    <mergeCell ref="H17:H19"/>
    <mergeCell ref="I17:I19"/>
    <mergeCell ref="J17:J19"/>
    <mergeCell ref="K17:K19"/>
    <mergeCell ref="A20:B20"/>
    <mergeCell ref="C20:D20"/>
    <mergeCell ref="A21:B21"/>
    <mergeCell ref="C21:D21"/>
    <mergeCell ref="A22:B22"/>
    <mergeCell ref="C22:D22"/>
    <mergeCell ref="A23:B23"/>
    <mergeCell ref="C23:D23"/>
    <mergeCell ref="A24:B24"/>
    <mergeCell ref="C24:D24"/>
    <mergeCell ref="A25:B25"/>
    <mergeCell ref="C25:D25"/>
    <mergeCell ref="A26:B27"/>
    <mergeCell ref="C26:D27"/>
    <mergeCell ref="E26:E27"/>
    <mergeCell ref="K26:K27"/>
    <mergeCell ref="A28:B29"/>
    <mergeCell ref="C28:D29"/>
    <mergeCell ref="E28:E29"/>
    <mergeCell ref="F28:F29"/>
    <mergeCell ref="G28:G29"/>
    <mergeCell ref="F26:F27"/>
    <mergeCell ref="K28:K29"/>
    <mergeCell ref="G26:G27"/>
    <mergeCell ref="H26:H27"/>
    <mergeCell ref="I26:I27"/>
    <mergeCell ref="J26:J27"/>
    <mergeCell ref="H28:H29"/>
    <mergeCell ref="I28:I29"/>
    <mergeCell ref="J28:J29"/>
    <mergeCell ref="A34:B34"/>
    <mergeCell ref="C34:D34"/>
    <mergeCell ref="L28:L29"/>
    <mergeCell ref="A32:B32"/>
    <mergeCell ref="C32:D32"/>
    <mergeCell ref="A33:B33"/>
    <mergeCell ref="C33:D33"/>
    <mergeCell ref="A31:B31"/>
  </mergeCells>
  <dataValidations count="1">
    <dataValidation type="list" allowBlank="1" showInputMessage="1" showErrorMessage="1" sqref="E14:K14">
      <formula1>$P$13:$P$14</formula1>
    </dataValidation>
  </dataValidations>
  <pageMargins left="0" right="0" top="0.78740157480314965" bottom="0.78740157480314965"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'KW2021'!$A$4:$A$55</xm:f>
          </x14:formula1>
          <xm:sqref>D15:D16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showGridLines="0" tabSelected="1" zoomScale="85" zoomScaleNormal="85" workbookViewId="0">
      <selection activeCell="G11" sqref="G11"/>
    </sheetView>
  </sheetViews>
  <sheetFormatPr baseColWidth="10" defaultRowHeight="14.4"/>
  <cols>
    <col min="1" max="1" customWidth="true" width="5.109375"/>
    <col min="2" max="2" customWidth="true" width="28.88671875"/>
    <col min="3" max="3" customWidth="true" width="10.44140625"/>
    <col min="4" max="4" customWidth="true" width="13.6640625"/>
    <col min="5" max="5" customWidth="true" width="9.109375"/>
    <col min="6" max="6" customWidth="true" width="65.109375"/>
    <col min="7" max="7" customWidth="true" width="50.5546875"/>
  </cols>
  <sheetData>
    <row r="1" spans="1:22">
      <c r="A1" s="21"/>
      <c r="B1" s="21"/>
      <c r="C1" s="21"/>
      <c r="D1" s="21"/>
      <c r="E1" s="21"/>
      <c r="F1" s="21"/>
      <c r="G1" s="21"/>
    </row>
    <row r="2" spans="1:22" s="3" customFormat="1" ht="14.4" customHeight="1">
      <c r="A2" s="92" t="s">
        <v>431</v>
      </c>
      <c r="B2" s="92"/>
      <c r="C2" s="92"/>
      <c r="D2" s="92"/>
      <c r="E2" s="92"/>
      <c r="F2" s="93"/>
      <c r="G2" s="94"/>
      <c r="H2" s="0"/>
      <c r="I2" s="0"/>
      <c r="J2" s="0"/>
      <c r="K2" s="0"/>
      <c r="L2" s="0"/>
      <c r="M2" s="0"/>
      <c r="N2" s="0"/>
      <c r="O2" s="0"/>
      <c r="P2" s="0"/>
      <c r="Q2" s="0"/>
      <c r="R2" s="0"/>
      <c r="S2" s="0"/>
      <c r="T2" s="0"/>
      <c r="U2" s="0"/>
      <c r="V2" s="0"/>
    </row>
    <row r="3" spans="1:22">
      <c r="A3" s="21"/>
      <c r="B3" s="21"/>
      <c r="C3" s="21"/>
      <c r="D3" s="21"/>
      <c r="E3" s="21"/>
      <c r="F3" s="21"/>
      <c r="G3" s="21"/>
    </row>
    <row r="4" spans="1:22">
      <c r="A4" s="200" t="s">
        <v>432</v>
      </c>
      <c r="B4" s="200"/>
      <c r="C4" s="200"/>
      <c r="D4" s="200"/>
      <c r="E4" s="200"/>
      <c r="F4" s="200"/>
      <c r="G4" s="95"/>
    </row>
    <row r="5" spans="1:22" ht="14.1" customHeight="1">
      <c r="A5" s="96"/>
      <c r="B5" s="96"/>
      <c r="C5" s="96"/>
      <c r="D5" s="96"/>
      <c r="E5" s="96"/>
      <c r="F5" s="96"/>
      <c r="G5" s="21"/>
    </row>
    <row r="6" spans="1:22" ht="76.5" customHeight="1">
      <c r="A6" s="201" t="s">
        <v>433</v>
      </c>
      <c r="B6" s="202"/>
      <c r="C6" s="202"/>
      <c r="D6" s="202"/>
      <c r="E6" s="202"/>
      <c r="F6" s="203"/>
      <c r="G6" s="204"/>
    </row>
    <row r="7" spans="1:22" ht="15" thickBot="1">
      <c r="A7" s="90"/>
      <c r="B7" s="90"/>
      <c r="C7" s="90"/>
      <c r="D7" s="90"/>
      <c r="E7" s="90"/>
      <c r="F7" s="90"/>
      <c r="G7" s="73"/>
    </row>
    <row r="8" spans="1:22" ht="15" thickBot="1">
      <c r="A8" s="197" t="s">
        <v>2</v>
      </c>
      <c r="B8" s="198"/>
      <c r="C8" s="198"/>
      <c r="D8" s="198"/>
      <c r="E8" s="198"/>
      <c r="F8" s="199"/>
      <c r="G8" s="99"/>
    </row>
    <row r="9" spans="1:22" ht="15" thickBot="1">
      <c r="A9" s="197" t="s">
        <v>3</v>
      </c>
      <c r="B9" s="198"/>
      <c r="C9" s="198"/>
      <c r="D9" s="198"/>
      <c r="E9" s="198"/>
      <c r="F9" s="199"/>
      <c r="G9" s="99"/>
    </row>
    <row r="10" spans="1:22" ht="15" thickBot="1">
      <c r="A10" s="197" t="s">
        <v>4</v>
      </c>
      <c r="B10" s="198"/>
      <c r="C10" s="198"/>
      <c r="D10" s="198"/>
      <c r="E10" s="198"/>
      <c r="F10" s="199"/>
      <c r="G10" s="74"/>
    </row>
    <row r="11" spans="1:22" ht="15" thickBot="1">
      <c r="A11" s="197" t="s">
        <v>15</v>
      </c>
      <c r="B11" s="198"/>
      <c r="C11" s="198"/>
      <c r="D11" s="198"/>
      <c r="E11" s="198"/>
      <c r="F11" s="199"/>
      <c r="G11" s="74"/>
    </row>
    <row r="12" spans="1:22" ht="15" thickBot="1">
      <c r="A12" s="21"/>
      <c r="B12" s="21"/>
      <c r="C12" s="21"/>
      <c r="D12" s="21"/>
      <c r="E12" s="21"/>
      <c r="F12" s="21"/>
      <c r="G12" s="97"/>
    </row>
    <row r="13" spans="1:22" ht="20.100000000000001" customHeight="1" thickBot="1">
      <c r="A13" s="91" t="s">
        <v>5</v>
      </c>
      <c r="B13" s="205"/>
      <c r="C13" s="206"/>
      <c r="D13" s="206"/>
      <c r="E13" s="206"/>
      <c r="F13" s="207"/>
      <c r="G13" s="98"/>
    </row>
    <row r="14" spans="1:22" ht="20.100000000000001" customHeight="1" thickBot="1">
      <c r="A14" s="86">
        <v>1</v>
      </c>
      <c r="B14" s="208" t="s">
        <v>434</v>
      </c>
      <c r="C14" s="209"/>
      <c r="D14" s="209"/>
      <c r="E14" s="209"/>
      <c r="F14" s="142"/>
      <c r="G14" s="75"/>
    </row>
    <row r="15" spans="1:22" ht="20.100000000000001" customHeight="1">
      <c r="A15" s="210">
        <v>2</v>
      </c>
      <c r="B15" s="212" t="s">
        <v>435</v>
      </c>
      <c r="C15" s="213"/>
      <c r="D15" s="100">
        <v>44197</v>
      </c>
      <c r="E15" s="80"/>
      <c r="F15" s="76" t="s">
        <v>436</v>
      </c>
      <c r="G15" s="214"/>
    </row>
    <row r="16" spans="1:22" ht="25.5" customHeight="1" thickBot="1">
      <c r="A16" s="211"/>
      <c r="B16" s="216" t="s">
        <v>437</v>
      </c>
      <c r="C16" s="217"/>
      <c r="D16" s="101">
        <f>D15</f>
        <v>44197</v>
      </c>
      <c r="E16" s="82" t="s">
        <v>450</v>
      </c>
      <c r="F16" s="102">
        <v>44227</v>
      </c>
      <c r="G16" s="215"/>
    </row>
    <row r="17" spans="1:7" ht="25.8" customHeight="1" thickBot="1">
      <c r="A17" s="86">
        <v>3</v>
      </c>
      <c r="B17" s="220" t="s">
        <v>438</v>
      </c>
      <c r="C17" s="222"/>
      <c r="D17" s="222"/>
      <c r="E17" s="222"/>
      <c r="F17" s="223"/>
      <c r="G17" s="77"/>
    </row>
    <row r="18" spans="1:7" ht="24.6" customHeight="1">
      <c r="A18" s="210">
        <v>4</v>
      </c>
      <c r="B18" s="208" t="s">
        <v>439</v>
      </c>
      <c r="C18" s="224"/>
      <c r="D18" s="224"/>
      <c r="E18" s="224"/>
      <c r="F18" s="225"/>
      <c r="G18" s="218">
        <f>ROUND(G14*G15*G17,2)</f>
        <v>0</v>
      </c>
    </row>
    <row r="19" spans="1:7" ht="30" customHeight="1" thickBot="1">
      <c r="A19" s="211"/>
      <c r="B19" s="220" t="s">
        <v>440</v>
      </c>
      <c r="C19" s="226"/>
      <c r="D19" s="226"/>
      <c r="E19" s="226"/>
      <c r="F19" s="227"/>
      <c r="G19" s="219"/>
    </row>
    <row r="20" spans="1:7">
      <c r="A20" s="210">
        <v>5</v>
      </c>
      <c r="B20" s="208" t="s">
        <v>441</v>
      </c>
      <c r="C20" s="209"/>
      <c r="D20" s="87">
        <f>D15</f>
        <v>44197</v>
      </c>
      <c r="E20" s="88"/>
      <c r="F20" s="89"/>
      <c r="G20" s="218">
        <f>G14+G18</f>
        <v>0</v>
      </c>
    </row>
    <row r="21" spans="1:7" ht="27" customHeight="1" thickBot="1">
      <c r="A21" s="211"/>
      <c r="B21" s="220" t="s">
        <v>442</v>
      </c>
      <c r="C21" s="222"/>
      <c r="D21" s="222"/>
      <c r="E21" s="222"/>
      <c r="F21" s="223"/>
      <c r="G21" s="228"/>
    </row>
    <row r="22" spans="1:7" ht="30" customHeight="1" thickBot="1">
      <c r="A22" s="86">
        <v>6</v>
      </c>
      <c r="B22" s="229" t="s">
        <v>443</v>
      </c>
      <c r="C22" s="230"/>
      <c r="D22" s="230"/>
      <c r="E22" s="230"/>
      <c r="F22" s="231"/>
      <c r="G22" s="78"/>
    </row>
    <row r="23" spans="1:7" ht="22.5" customHeight="1">
      <c r="A23" s="210">
        <v>7</v>
      </c>
      <c r="B23" s="232" t="s">
        <v>444</v>
      </c>
      <c r="C23" s="233"/>
      <c r="D23" s="83">
        <f>D15</f>
        <v>44197</v>
      </c>
      <c r="E23" s="84" t="s">
        <v>451</v>
      </c>
      <c r="F23" s="85">
        <f>F16</f>
        <v>44227</v>
      </c>
      <c r="G23" s="218">
        <f>ROUND(G20*50%,2)*G22</f>
        <v>0</v>
      </c>
    </row>
    <row r="24" spans="1:7" ht="20.100000000000001" customHeight="1" thickBot="1">
      <c r="A24" s="211"/>
      <c r="B24" s="220" t="s">
        <v>445</v>
      </c>
      <c r="C24" s="221"/>
      <c r="D24" s="221"/>
      <c r="E24" s="221"/>
      <c r="F24" s="144"/>
      <c r="G24" s="219"/>
    </row>
    <row r="25" spans="1:7" ht="20.100000000000001" customHeight="1">
      <c r="A25" s="210">
        <v>8</v>
      </c>
      <c r="B25" s="208" t="s">
        <v>446</v>
      </c>
      <c r="C25" s="209"/>
      <c r="D25" s="209"/>
      <c r="E25" s="209"/>
      <c r="F25" s="142"/>
      <c r="G25" s="218">
        <f>ROUND(G14*50%,2)*G22</f>
        <v>0</v>
      </c>
    </row>
    <row r="26" spans="1:7" ht="20.100000000000001" customHeight="1" thickBot="1">
      <c r="A26" s="211"/>
      <c r="B26" s="220" t="s">
        <v>447</v>
      </c>
      <c r="C26" s="221"/>
      <c r="D26" s="221"/>
      <c r="E26" s="221"/>
      <c r="F26" s="144"/>
      <c r="G26" s="219"/>
    </row>
    <row r="27" spans="1:7" ht="20.100000000000001" customHeight="1">
      <c r="A27" s="237">
        <v>9</v>
      </c>
      <c r="B27" s="239" t="s">
        <v>448</v>
      </c>
      <c r="C27" s="213"/>
      <c r="D27" s="213"/>
      <c r="E27" s="213"/>
      <c r="F27" s="192"/>
      <c r="G27" s="240">
        <f>G23-G25</f>
        <v>0</v>
      </c>
    </row>
    <row r="28" spans="1:7" ht="15" thickBot="1">
      <c r="A28" s="238"/>
      <c r="B28" s="242" t="s">
        <v>449</v>
      </c>
      <c r="C28" s="217"/>
      <c r="D28" s="217"/>
      <c r="E28" s="217"/>
      <c r="F28" s="193"/>
      <c r="G28" s="241"/>
    </row>
    <row r="30" spans="1:7" ht="25.5" customHeight="1">
      <c r="A30" s="147" t="s">
        <v>26</v>
      </c>
      <c r="B30" s="236"/>
      <c r="C30" s="236"/>
      <c r="D30" s="236"/>
      <c r="E30" s="236"/>
      <c r="F30" s="236"/>
    </row>
    <row r="31" spans="1:7" ht="20.100000000000001" customHeight="1">
      <c r="A31" s="234" t="s">
        <v>27</v>
      </c>
      <c r="B31" s="235"/>
      <c r="C31" s="235"/>
      <c r="D31" s="79"/>
      <c r="E31" s="81"/>
      <c r="F31" s="72"/>
    </row>
    <row r="32" spans="1:7" ht="20.100000000000001" customHeight="1">
      <c r="A32" s="234" t="s">
        <v>28</v>
      </c>
      <c r="B32" s="235"/>
      <c r="C32" s="235"/>
      <c r="D32" s="79"/>
      <c r="E32" s="81"/>
      <c r="F32" s="72"/>
    </row>
    <row r="33" spans="1:6" ht="34.5" customHeight="1">
      <c r="A33" s="147" t="s">
        <v>29</v>
      </c>
      <c r="B33" s="236"/>
      <c r="C33" s="236"/>
      <c r="F33" s="72"/>
    </row>
    <row r="34" spans="1:6">
      <c r="A34" s="79"/>
      <c r="B34" s="79"/>
      <c r="C34" s="79"/>
      <c r="D34" s="79"/>
      <c r="E34" s="81"/>
    </row>
  </sheetData>
  <sheetProtection sheet="1" objects="1" scenarios="1" selectLockedCells="1"/>
  <mergeCells count="38">
    <mergeCell ref="G23:G24"/>
    <mergeCell ref="B24:F24"/>
    <mergeCell ref="A32:C32"/>
    <mergeCell ref="A33:C33"/>
    <mergeCell ref="A27:A28"/>
    <mergeCell ref="B27:F27"/>
    <mergeCell ref="G27:G28"/>
    <mergeCell ref="B28:F28"/>
    <mergeCell ref="A30:F30"/>
    <mergeCell ref="A31:C31"/>
    <mergeCell ref="A25:A26"/>
    <mergeCell ref="B25:F25"/>
    <mergeCell ref="G25:G26"/>
    <mergeCell ref="B26:F26"/>
    <mergeCell ref="B17:F17"/>
    <mergeCell ref="A18:A19"/>
    <mergeCell ref="B18:F18"/>
    <mergeCell ref="G18:G19"/>
    <mergeCell ref="B19:F19"/>
    <mergeCell ref="A20:A21"/>
    <mergeCell ref="B20:C20"/>
    <mergeCell ref="G20:G21"/>
    <mergeCell ref="B21:F21"/>
    <mergeCell ref="B22:F22"/>
    <mergeCell ref="A23:A24"/>
    <mergeCell ref="B23:C23"/>
    <mergeCell ref="B13:F13"/>
    <mergeCell ref="B14:F14"/>
    <mergeCell ref="A15:A16"/>
    <mergeCell ref="B15:C15"/>
    <mergeCell ref="G15:G16"/>
    <mergeCell ref="B16:C16"/>
    <mergeCell ref="A11:F11"/>
    <mergeCell ref="A4:F4"/>
    <mergeCell ref="A6:G6"/>
    <mergeCell ref="A8:F8"/>
    <mergeCell ref="A9:F9"/>
    <mergeCell ref="A10:F10"/>
  </mergeCells>
  <conditionalFormatting sqref="G8:G11">
    <cfRule type="expression" dxfId="6" priority="7">
      <formula>ISBLANK(G8)=TRUE</formula>
    </cfRule>
  </conditionalFormatting>
  <conditionalFormatting sqref="G14">
    <cfRule type="expression" dxfId="5" priority="6">
      <formula>ISBLANK($G$14)=TRUE</formula>
    </cfRule>
  </conditionalFormatting>
  <conditionalFormatting sqref="D15:E15">
    <cfRule type="expression" dxfId="4" priority="5">
      <formula>ISBLANK($D$15)=TRUE</formula>
    </cfRule>
  </conditionalFormatting>
  <conditionalFormatting sqref="G15:G16">
    <cfRule type="expression" dxfId="3" priority="4">
      <formula>ISBLANK(G15)=TRUE</formula>
    </cfRule>
  </conditionalFormatting>
  <conditionalFormatting sqref="G17">
    <cfRule type="expression" dxfId="2" priority="3">
      <formula>ISBLANK($G$17)=TRUE</formula>
    </cfRule>
  </conditionalFormatting>
  <conditionalFormatting sqref="G22">
    <cfRule type="expression" dxfId="1" priority="2">
      <formula>ISBLANK($G$22)=TRUE</formula>
    </cfRule>
  </conditionalFormatting>
  <conditionalFormatting sqref="D16:E16 D20:E20 E23">
    <cfRule type="expression" dxfId="0" priority="1">
      <formula>ISBLANK($D$15)=TRUE</formula>
    </cfRule>
  </conditionalFormatting>
  <dataValidations count="2">
    <dataValidation type="textLength" operator="equal" allowBlank="1" showInputMessage="1" showErrorMessage="1" errorTitle="IBAN" error="Bitte geben Sie Ihre IBAN 22-stellig ein" sqref="G11">
      <formula1>22</formula1>
    </dataValidation>
    <dataValidation type="textLength" operator="equal" allowBlank="1" showInputMessage="1" showErrorMessage="1" errorTitle="IK" error="Bitte geben Sie Ihr Institutionskennzeichen 9-stellig ein" sqref="G10">
      <formula1>9</formula1>
    </dataValidation>
  </dataValidations>
  <pageMargins left="0.70866141732283472" right="0.70866141732283472" top="0.78740157480314965" bottom="0.78740157480314965" header="0.31496062992125984" footer="0.31496062992125984"/>
  <pageSetup paperSize="9" scale="66" orientation="landscape" r:id="rId1"/>
  <ignoredErrors>
    <ignoredError sqref="D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topLeftCell="A35" workbookViewId="0">
      <selection activeCell="K28" sqref="K28:K29"/>
    </sheetView>
  </sheetViews>
  <sheetFormatPr baseColWidth="10" defaultColWidth="9.109375" defaultRowHeight="13.2"/>
  <cols>
    <col min="1" max="1" customWidth="true" style="42" width="12.44140625"/>
    <col min="2" max="8" style="42" width="9.109375"/>
    <col min="9" max="9" customWidth="true" style="42" width="7.44140625"/>
    <col min="10" max="16384" style="42" width="9.109375"/>
  </cols>
  <sheetData>
    <row r="1" spans="1:9" ht="34.5" customHeight="1">
      <c r="A1" s="40">
        <v>2020</v>
      </c>
      <c r="B1" s="41"/>
      <c r="C1" s="41"/>
      <c r="D1" s="41"/>
      <c r="E1" s="41"/>
      <c r="F1" s="41"/>
      <c r="G1" s="41"/>
      <c r="H1" s="41"/>
    </row>
    <row r="2" spans="1:9" ht="15.75" customHeight="1">
      <c r="A2" s="43" t="s">
        <v>41</v>
      </c>
      <c r="B2" s="44" t="s">
        <v>48</v>
      </c>
      <c r="C2" s="44" t="s">
        <v>49</v>
      </c>
      <c r="D2" s="44" t="s">
        <v>50</v>
      </c>
      <c r="E2" s="44" t="s">
        <v>51</v>
      </c>
      <c r="F2" s="44" t="s">
        <v>52</v>
      </c>
      <c r="G2" s="45" t="s">
        <v>53</v>
      </c>
      <c r="H2" s="46" t="s">
        <v>54</v>
      </c>
      <c r="I2" s="47"/>
    </row>
    <row r="3" spans="1:9" ht="15.75" customHeight="1">
      <c r="A3" s="49">
        <v>1</v>
      </c>
      <c r="B3" s="50"/>
      <c r="C3" s="50"/>
      <c r="D3" s="51" t="s">
        <v>55</v>
      </c>
      <c r="E3" s="52" t="s">
        <v>56</v>
      </c>
      <c r="F3" s="53" t="s">
        <v>57</v>
      </c>
      <c r="G3" s="54" t="s">
        <v>58</v>
      </c>
      <c r="H3" s="55" t="s">
        <v>59</v>
      </c>
      <c r="I3" s="48"/>
    </row>
    <row r="4" spans="1:9" ht="15.75" customHeight="1">
      <c r="A4" s="49">
        <v>2</v>
      </c>
      <c r="B4" s="53" t="s">
        <v>67</v>
      </c>
      <c r="C4" s="53" t="s">
        <v>68</v>
      </c>
      <c r="D4" s="53" t="s">
        <v>69</v>
      </c>
      <c r="E4" s="53" t="s">
        <v>70</v>
      </c>
      <c r="F4" s="53" t="s">
        <v>71</v>
      </c>
      <c r="G4" s="54" t="s">
        <v>72</v>
      </c>
      <c r="H4" s="55" t="s">
        <v>73</v>
      </c>
      <c r="I4" s="48"/>
    </row>
    <row r="5" spans="1:9" ht="15.75" customHeight="1">
      <c r="A5" s="49">
        <v>3</v>
      </c>
      <c r="B5" s="53" t="s">
        <v>81</v>
      </c>
      <c r="C5" s="53" t="s">
        <v>82</v>
      </c>
      <c r="D5" s="53" t="s">
        <v>83</v>
      </c>
      <c r="E5" s="53" t="s">
        <v>84</v>
      </c>
      <c r="F5" s="53" t="s">
        <v>85</v>
      </c>
      <c r="G5" s="54" t="s">
        <v>86</v>
      </c>
      <c r="H5" s="55" t="s">
        <v>87</v>
      </c>
      <c r="I5" s="48"/>
    </row>
    <row r="6" spans="1:9" ht="15.75" customHeight="1">
      <c r="A6" s="49">
        <v>4</v>
      </c>
      <c r="B6" s="53" t="s">
        <v>95</v>
      </c>
      <c r="C6" s="53" t="s">
        <v>96</v>
      </c>
      <c r="D6" s="53" t="s">
        <v>97</v>
      </c>
      <c r="E6" s="53" t="s">
        <v>98</v>
      </c>
      <c r="F6" s="53" t="s">
        <v>99</v>
      </c>
      <c r="G6" s="54" t="s">
        <v>100</v>
      </c>
      <c r="H6" s="55" t="s">
        <v>101</v>
      </c>
      <c r="I6" s="48"/>
    </row>
    <row r="7" spans="1:9" ht="15.75" customHeight="1">
      <c r="A7" s="49">
        <v>5</v>
      </c>
      <c r="B7" s="53" t="s">
        <v>109</v>
      </c>
      <c r="C7" s="53" t="s">
        <v>110</v>
      </c>
      <c r="D7" s="53" t="s">
        <v>111</v>
      </c>
      <c r="E7" s="53" t="s">
        <v>112</v>
      </c>
      <c r="F7" s="53" t="s">
        <v>113</v>
      </c>
      <c r="G7" s="54" t="s">
        <v>114</v>
      </c>
      <c r="H7" s="55" t="s">
        <v>115</v>
      </c>
      <c r="I7" s="48"/>
    </row>
    <row r="8" spans="1:9" ht="15.75" customHeight="1">
      <c r="A8" s="49">
        <v>6</v>
      </c>
      <c r="B8" s="53" t="s">
        <v>123</v>
      </c>
      <c r="C8" s="53" t="s">
        <v>124</v>
      </c>
      <c r="D8" s="53" t="s">
        <v>125</v>
      </c>
      <c r="E8" s="53" t="s">
        <v>126</v>
      </c>
      <c r="F8" s="53" t="s">
        <v>127</v>
      </c>
      <c r="G8" s="54" t="s">
        <v>128</v>
      </c>
      <c r="H8" s="55" t="s">
        <v>129</v>
      </c>
      <c r="I8" s="48"/>
    </row>
    <row r="9" spans="1:9" ht="15.75" customHeight="1">
      <c r="A9" s="49">
        <v>7</v>
      </c>
      <c r="B9" s="53" t="s">
        <v>137</v>
      </c>
      <c r="C9" s="53" t="s">
        <v>138</v>
      </c>
      <c r="D9" s="53" t="s">
        <v>139</v>
      </c>
      <c r="E9" s="53" t="s">
        <v>140</v>
      </c>
      <c r="F9" s="53" t="s">
        <v>141</v>
      </c>
      <c r="G9" s="54" t="s">
        <v>142</v>
      </c>
      <c r="H9" s="55" t="s">
        <v>143</v>
      </c>
      <c r="I9" s="48"/>
    </row>
    <row r="10" spans="1:9" ht="15.75" customHeight="1">
      <c r="A10" s="49">
        <v>8</v>
      </c>
      <c r="B10" s="53" t="s">
        <v>151</v>
      </c>
      <c r="C10" s="53" t="s">
        <v>152</v>
      </c>
      <c r="D10" s="53" t="s">
        <v>153</v>
      </c>
      <c r="E10" s="53" t="s">
        <v>154</v>
      </c>
      <c r="F10" s="53" t="s">
        <v>155</v>
      </c>
      <c r="G10" s="54" t="s">
        <v>156</v>
      </c>
      <c r="H10" s="55" t="s">
        <v>157</v>
      </c>
      <c r="I10" s="48"/>
    </row>
    <row r="11" spans="1:9" ht="15.75" customHeight="1">
      <c r="A11" s="49">
        <v>9</v>
      </c>
      <c r="B11" s="53" t="s">
        <v>165</v>
      </c>
      <c r="C11" s="53" t="s">
        <v>166</v>
      </c>
      <c r="D11" s="53" t="s">
        <v>167</v>
      </c>
      <c r="E11" s="53" t="s">
        <v>168</v>
      </c>
      <c r="F11" s="53" t="s">
        <v>169</v>
      </c>
      <c r="G11" s="54" t="s">
        <v>170</v>
      </c>
      <c r="H11" s="55" t="s">
        <v>171</v>
      </c>
      <c r="I11" s="48"/>
    </row>
    <row r="12" spans="1:9" ht="15.75" customHeight="1">
      <c r="A12" s="49">
        <v>10</v>
      </c>
      <c r="B12" s="53" t="s">
        <v>179</v>
      </c>
      <c r="C12" s="53" t="s">
        <v>180</v>
      </c>
      <c r="D12" s="53" t="s">
        <v>181</v>
      </c>
      <c r="E12" s="53" t="s">
        <v>182</v>
      </c>
      <c r="F12" s="53" t="s">
        <v>183</v>
      </c>
      <c r="G12" s="54" t="s">
        <v>184</v>
      </c>
      <c r="H12" s="55" t="s">
        <v>185</v>
      </c>
      <c r="I12" s="48"/>
    </row>
    <row r="13" spans="1:9" ht="15.75" customHeight="1">
      <c r="A13" s="49">
        <v>11</v>
      </c>
      <c r="B13" s="53" t="s">
        <v>193</v>
      </c>
      <c r="C13" s="53" t="s">
        <v>194</v>
      </c>
      <c r="D13" s="53" t="s">
        <v>195</v>
      </c>
      <c r="E13" s="53" t="s">
        <v>196</v>
      </c>
      <c r="F13" s="53" t="s">
        <v>197</v>
      </c>
      <c r="G13" s="54" t="s">
        <v>198</v>
      </c>
      <c r="H13" s="55" t="s">
        <v>199</v>
      </c>
      <c r="I13" s="48"/>
    </row>
    <row r="14" spans="1:9" ht="15.75" customHeight="1">
      <c r="A14" s="61">
        <v>12</v>
      </c>
      <c r="B14" s="53" t="s">
        <v>207</v>
      </c>
      <c r="C14" s="53" t="s">
        <v>208</v>
      </c>
      <c r="D14" s="53" t="s">
        <v>209</v>
      </c>
      <c r="E14" s="53" t="s">
        <v>210</v>
      </c>
      <c r="F14" s="53" t="s">
        <v>211</v>
      </c>
      <c r="G14" s="54" t="s">
        <v>212</v>
      </c>
      <c r="H14" s="55" t="s">
        <v>213</v>
      </c>
      <c r="I14" s="48"/>
    </row>
    <row r="15" spans="1:9" ht="15.75" customHeight="1">
      <c r="A15" s="61">
        <v>13</v>
      </c>
      <c r="B15" s="53" t="s">
        <v>221</v>
      </c>
      <c r="C15" s="53" t="s">
        <v>222</v>
      </c>
      <c r="D15" s="53" t="s">
        <v>223</v>
      </c>
      <c r="E15" s="53" t="s">
        <v>224</v>
      </c>
      <c r="F15" s="53" t="s">
        <v>225</v>
      </c>
      <c r="G15" s="54" t="s">
        <v>226</v>
      </c>
      <c r="H15" s="55" t="s">
        <v>227</v>
      </c>
      <c r="I15" s="48"/>
    </row>
    <row r="16" spans="1:9" ht="15.75" customHeight="1">
      <c r="A16" s="61">
        <v>14</v>
      </c>
      <c r="B16" s="53" t="s">
        <v>235</v>
      </c>
      <c r="C16" s="53" t="s">
        <v>236</v>
      </c>
      <c r="D16" s="53" t="s">
        <v>237</v>
      </c>
      <c r="E16" s="53" t="s">
        <v>238</v>
      </c>
      <c r="F16" s="53" t="s">
        <v>239</v>
      </c>
      <c r="G16" s="54" t="s">
        <v>240</v>
      </c>
      <c r="H16" s="55" t="s">
        <v>241</v>
      </c>
      <c r="I16" s="48"/>
    </row>
    <row r="17" spans="1:9" ht="15.75" customHeight="1">
      <c r="A17" s="61">
        <v>15</v>
      </c>
      <c r="B17" s="53" t="s">
        <v>249</v>
      </c>
      <c r="C17" s="53" t="s">
        <v>250</v>
      </c>
      <c r="D17" s="53" t="s">
        <v>251</v>
      </c>
      <c r="E17" s="53" t="s">
        <v>252</v>
      </c>
      <c r="F17" s="51" t="s">
        <v>253</v>
      </c>
      <c r="G17" s="54" t="s">
        <v>254</v>
      </c>
      <c r="H17" s="55" t="s">
        <v>255</v>
      </c>
      <c r="I17" s="48"/>
    </row>
    <row r="18" spans="1:9" ht="15.75" customHeight="1">
      <c r="A18" s="61">
        <v>16</v>
      </c>
      <c r="B18" s="51" t="s">
        <v>263</v>
      </c>
      <c r="C18" s="53" t="s">
        <v>264</v>
      </c>
      <c r="D18" s="53" t="s">
        <v>265</v>
      </c>
      <c r="E18" s="53" t="s">
        <v>266</v>
      </c>
      <c r="F18" s="53" t="s">
        <v>267</v>
      </c>
      <c r="G18" s="54" t="s">
        <v>268</v>
      </c>
      <c r="H18" s="55" t="s">
        <v>269</v>
      </c>
      <c r="I18" s="48"/>
    </row>
    <row r="19" spans="1:9" ht="15.75" customHeight="1">
      <c r="A19" s="61">
        <v>17</v>
      </c>
      <c r="B19" s="53" t="s">
        <v>277</v>
      </c>
      <c r="C19" s="53" t="s">
        <v>278</v>
      </c>
      <c r="D19" s="53" t="s">
        <v>279</v>
      </c>
      <c r="E19" s="53" t="s">
        <v>280</v>
      </c>
      <c r="F19" s="53" t="s">
        <v>281</v>
      </c>
      <c r="G19" s="54" t="s">
        <v>282</v>
      </c>
      <c r="H19" s="55" t="s">
        <v>283</v>
      </c>
      <c r="I19" s="48"/>
    </row>
    <row r="20" spans="1:9" ht="15.75" customHeight="1">
      <c r="A20" s="61">
        <v>18</v>
      </c>
      <c r="B20" s="53" t="s">
        <v>291</v>
      </c>
      <c r="C20" s="53" t="s">
        <v>292</v>
      </c>
      <c r="D20" s="56" t="s">
        <v>293</v>
      </c>
      <c r="E20" s="53" t="s">
        <v>294</v>
      </c>
      <c r="F20" s="51" t="s">
        <v>295</v>
      </c>
      <c r="G20" s="54" t="s">
        <v>296</v>
      </c>
      <c r="H20" s="55" t="s">
        <v>297</v>
      </c>
      <c r="I20" s="48"/>
    </row>
    <row r="21" spans="1:9" ht="15.75" customHeight="1">
      <c r="A21" s="61">
        <v>19</v>
      </c>
      <c r="B21" s="53" t="s">
        <v>305</v>
      </c>
      <c r="C21" s="53" t="s">
        <v>306</v>
      </c>
      <c r="D21" s="53" t="s">
        <v>307</v>
      </c>
      <c r="E21" s="53" t="s">
        <v>308</v>
      </c>
      <c r="F21" s="53" t="s">
        <v>309</v>
      </c>
      <c r="G21" s="54" t="s">
        <v>310</v>
      </c>
      <c r="H21" s="55" t="s">
        <v>311</v>
      </c>
      <c r="I21" s="48"/>
    </row>
    <row r="22" spans="1:9" ht="15.75" customHeight="1">
      <c r="A22" s="61">
        <v>20</v>
      </c>
      <c r="B22" s="53" t="s">
        <v>319</v>
      </c>
      <c r="C22" s="53" t="s">
        <v>320</v>
      </c>
      <c r="D22" s="53" t="s">
        <v>321</v>
      </c>
      <c r="E22" s="53" t="s">
        <v>322</v>
      </c>
      <c r="F22" s="53" t="s">
        <v>323</v>
      </c>
      <c r="G22" s="54" t="s">
        <v>324</v>
      </c>
      <c r="H22" s="55" t="s">
        <v>325</v>
      </c>
      <c r="I22" s="48"/>
    </row>
    <row r="23" spans="1:9" ht="15.75" customHeight="1">
      <c r="A23" s="61">
        <v>21</v>
      </c>
      <c r="B23" s="53" t="s">
        <v>333</v>
      </c>
      <c r="C23" s="53" t="s">
        <v>334</v>
      </c>
      <c r="D23" s="53" t="s">
        <v>335</v>
      </c>
      <c r="E23" s="51" t="s">
        <v>336</v>
      </c>
      <c r="F23" s="53" t="s">
        <v>337</v>
      </c>
      <c r="G23" s="54" t="s">
        <v>338</v>
      </c>
      <c r="H23" s="55" t="s">
        <v>339</v>
      </c>
      <c r="I23" s="48"/>
    </row>
    <row r="24" spans="1:9" ht="15.75" customHeight="1">
      <c r="A24" s="61">
        <v>22</v>
      </c>
      <c r="B24" s="53" t="s">
        <v>347</v>
      </c>
      <c r="C24" s="53" t="s">
        <v>348</v>
      </c>
      <c r="D24" s="53" t="s">
        <v>349</v>
      </c>
      <c r="E24" s="53" t="s">
        <v>350</v>
      </c>
      <c r="F24" s="53" t="s">
        <v>351</v>
      </c>
      <c r="G24" s="54" t="s">
        <v>352</v>
      </c>
      <c r="H24" s="55" t="s">
        <v>353</v>
      </c>
      <c r="I24" s="48"/>
    </row>
    <row r="25" spans="1:9" ht="15.75" customHeight="1">
      <c r="A25" s="61">
        <v>23</v>
      </c>
      <c r="B25" s="51" t="s">
        <v>361</v>
      </c>
      <c r="C25" s="53" t="s">
        <v>362</v>
      </c>
      <c r="D25" s="53" t="s">
        <v>363</v>
      </c>
      <c r="E25" s="53" t="s">
        <v>364</v>
      </c>
      <c r="F25" s="53" t="s">
        <v>365</v>
      </c>
      <c r="G25" s="54" t="s">
        <v>366</v>
      </c>
      <c r="H25" s="55" t="s">
        <v>367</v>
      </c>
      <c r="I25" s="48"/>
    </row>
    <row r="26" spans="1:9" ht="15.75" customHeight="1">
      <c r="A26" s="61">
        <v>24</v>
      </c>
      <c r="B26" s="53" t="s">
        <v>375</v>
      </c>
      <c r="C26" s="53" t="s">
        <v>376</v>
      </c>
      <c r="D26" s="53" t="s">
        <v>377</v>
      </c>
      <c r="E26" s="53" t="s">
        <v>378</v>
      </c>
      <c r="F26" s="53" t="s">
        <v>379</v>
      </c>
      <c r="G26" s="54" t="s">
        <v>380</v>
      </c>
      <c r="H26" s="55" t="s">
        <v>381</v>
      </c>
      <c r="I26" s="48"/>
    </row>
    <row r="27" spans="1:9" ht="15.75" customHeight="1">
      <c r="A27" s="61">
        <v>25</v>
      </c>
      <c r="B27" s="53" t="s">
        <v>389</v>
      </c>
      <c r="C27" s="53" t="s">
        <v>390</v>
      </c>
      <c r="D27" s="53" t="s">
        <v>391</v>
      </c>
      <c r="E27" s="53" t="s">
        <v>392</v>
      </c>
      <c r="F27" s="53" t="s">
        <v>393</v>
      </c>
      <c r="G27" s="54" t="s">
        <v>394</v>
      </c>
      <c r="H27" s="55" t="s">
        <v>395</v>
      </c>
      <c r="I27" s="48"/>
    </row>
    <row r="28" spans="1:9" ht="15.75" customHeight="1">
      <c r="A28" s="61">
        <v>26</v>
      </c>
      <c r="B28" s="53" t="s">
        <v>403</v>
      </c>
      <c r="C28" s="53" t="s">
        <v>404</v>
      </c>
      <c r="D28" s="53" t="s">
        <v>405</v>
      </c>
      <c r="E28" s="53" t="s">
        <v>406</v>
      </c>
      <c r="F28" s="53" t="s">
        <v>407</v>
      </c>
      <c r="G28" s="54" t="s">
        <v>408</v>
      </c>
      <c r="H28" s="55" t="s">
        <v>409</v>
      </c>
      <c r="I28" s="48"/>
    </row>
    <row r="29" spans="1:9">
      <c r="A29" s="61">
        <v>27</v>
      </c>
      <c r="B29" s="53" t="s">
        <v>60</v>
      </c>
      <c r="C29" s="53" t="s">
        <v>61</v>
      </c>
      <c r="D29" s="53" t="s">
        <v>62</v>
      </c>
      <c r="E29" s="53" t="s">
        <v>63</v>
      </c>
      <c r="F29" s="53" t="s">
        <v>64</v>
      </c>
      <c r="G29" s="54" t="s">
        <v>65</v>
      </c>
      <c r="H29" s="55" t="s">
        <v>66</v>
      </c>
    </row>
    <row r="30" spans="1:9">
      <c r="A30" s="61">
        <v>28</v>
      </c>
      <c r="B30" s="53" t="s">
        <v>74</v>
      </c>
      <c r="C30" s="53" t="s">
        <v>75</v>
      </c>
      <c r="D30" s="53" t="s">
        <v>76</v>
      </c>
      <c r="E30" s="53" t="s">
        <v>77</v>
      </c>
      <c r="F30" s="53" t="s">
        <v>78</v>
      </c>
      <c r="G30" s="54" t="s">
        <v>79</v>
      </c>
      <c r="H30" s="55" t="s">
        <v>80</v>
      </c>
    </row>
    <row r="31" spans="1:9">
      <c r="A31" s="61">
        <v>29</v>
      </c>
      <c r="B31" s="53" t="s">
        <v>88</v>
      </c>
      <c r="C31" s="53" t="s">
        <v>89</v>
      </c>
      <c r="D31" s="53" t="s">
        <v>90</v>
      </c>
      <c r="E31" s="53" t="s">
        <v>91</v>
      </c>
      <c r="F31" s="53" t="s">
        <v>92</v>
      </c>
      <c r="G31" s="54" t="s">
        <v>93</v>
      </c>
      <c r="H31" s="55" t="s">
        <v>94</v>
      </c>
    </row>
    <row r="32" spans="1:9">
      <c r="A32" s="61">
        <v>30</v>
      </c>
      <c r="B32" s="53" t="s">
        <v>102</v>
      </c>
      <c r="C32" s="53" t="s">
        <v>103</v>
      </c>
      <c r="D32" s="53" t="s">
        <v>104</v>
      </c>
      <c r="E32" s="53" t="s">
        <v>105</v>
      </c>
      <c r="F32" s="53" t="s">
        <v>106</v>
      </c>
      <c r="G32" s="54" t="s">
        <v>107</v>
      </c>
      <c r="H32" s="55" t="s">
        <v>108</v>
      </c>
    </row>
    <row r="33" spans="1:8">
      <c r="A33" s="61">
        <v>31</v>
      </c>
      <c r="B33" s="53" t="s">
        <v>116</v>
      </c>
      <c r="C33" s="53" t="s">
        <v>117</v>
      </c>
      <c r="D33" s="53" t="s">
        <v>118</v>
      </c>
      <c r="E33" s="53" t="s">
        <v>119</v>
      </c>
      <c r="F33" s="53" t="s">
        <v>120</v>
      </c>
      <c r="G33" s="54" t="s">
        <v>121</v>
      </c>
      <c r="H33" s="55" t="s">
        <v>122</v>
      </c>
    </row>
    <row r="34" spans="1:8">
      <c r="A34" s="61">
        <v>32</v>
      </c>
      <c r="B34" s="53" t="s">
        <v>130</v>
      </c>
      <c r="C34" s="53" t="s">
        <v>131</v>
      </c>
      <c r="D34" s="53" t="s">
        <v>132</v>
      </c>
      <c r="E34" s="53" t="s">
        <v>133</v>
      </c>
      <c r="F34" s="53" t="s">
        <v>134</v>
      </c>
      <c r="G34" s="54" t="s">
        <v>135</v>
      </c>
      <c r="H34" s="55" t="s">
        <v>136</v>
      </c>
    </row>
    <row r="35" spans="1:8">
      <c r="A35" s="61">
        <v>33</v>
      </c>
      <c r="B35" s="53" t="s">
        <v>144</v>
      </c>
      <c r="C35" s="53" t="s">
        <v>145</v>
      </c>
      <c r="D35" s="53" t="s">
        <v>146</v>
      </c>
      <c r="E35" s="53" t="s">
        <v>147</v>
      </c>
      <c r="F35" s="53" t="s">
        <v>148</v>
      </c>
      <c r="G35" s="54" t="s">
        <v>149</v>
      </c>
      <c r="H35" s="55" t="s">
        <v>150</v>
      </c>
    </row>
    <row r="36" spans="1:8">
      <c r="A36" s="61">
        <v>34</v>
      </c>
      <c r="B36" s="53" t="s">
        <v>158</v>
      </c>
      <c r="C36" s="53" t="s">
        <v>159</v>
      </c>
      <c r="D36" s="53" t="s">
        <v>160</v>
      </c>
      <c r="E36" s="53" t="s">
        <v>161</v>
      </c>
      <c r="F36" s="53" t="s">
        <v>162</v>
      </c>
      <c r="G36" s="54" t="s">
        <v>163</v>
      </c>
      <c r="H36" s="55" t="s">
        <v>164</v>
      </c>
    </row>
    <row r="37" spans="1:8">
      <c r="A37" s="61">
        <v>35</v>
      </c>
      <c r="B37" s="53" t="s">
        <v>172</v>
      </c>
      <c r="C37" s="53" t="s">
        <v>173</v>
      </c>
      <c r="D37" s="53" t="s">
        <v>174</v>
      </c>
      <c r="E37" s="53" t="s">
        <v>175</v>
      </c>
      <c r="F37" s="53" t="s">
        <v>176</v>
      </c>
      <c r="G37" s="54" t="s">
        <v>177</v>
      </c>
      <c r="H37" s="55" t="s">
        <v>178</v>
      </c>
    </row>
    <row r="38" spans="1:8">
      <c r="A38" s="61">
        <v>36</v>
      </c>
      <c r="B38" s="53" t="s">
        <v>186</v>
      </c>
      <c r="C38" s="53" t="s">
        <v>187</v>
      </c>
      <c r="D38" s="53" t="s">
        <v>188</v>
      </c>
      <c r="E38" s="53" t="s">
        <v>189</v>
      </c>
      <c r="F38" s="53" t="s">
        <v>190</v>
      </c>
      <c r="G38" s="54" t="s">
        <v>191</v>
      </c>
      <c r="H38" s="55" t="s">
        <v>192</v>
      </c>
    </row>
    <row r="39" spans="1:8">
      <c r="A39" s="61">
        <v>37</v>
      </c>
      <c r="B39" s="53" t="s">
        <v>200</v>
      </c>
      <c r="C39" s="53" t="s">
        <v>201</v>
      </c>
      <c r="D39" s="53" t="s">
        <v>202</v>
      </c>
      <c r="E39" s="53" t="s">
        <v>203</v>
      </c>
      <c r="F39" s="53" t="s">
        <v>204</v>
      </c>
      <c r="G39" s="54" t="s">
        <v>205</v>
      </c>
      <c r="H39" s="55" t="s">
        <v>206</v>
      </c>
    </row>
    <row r="40" spans="1:8">
      <c r="A40" s="61">
        <v>38</v>
      </c>
      <c r="B40" s="53" t="s">
        <v>214</v>
      </c>
      <c r="C40" s="53" t="s">
        <v>215</v>
      </c>
      <c r="D40" s="53" t="s">
        <v>216</v>
      </c>
      <c r="E40" s="53" t="s">
        <v>217</v>
      </c>
      <c r="F40" s="53" t="s">
        <v>218</v>
      </c>
      <c r="G40" s="54" t="s">
        <v>219</v>
      </c>
      <c r="H40" s="55" t="s">
        <v>220</v>
      </c>
    </row>
    <row r="41" spans="1:8">
      <c r="A41" s="61">
        <v>39</v>
      </c>
      <c r="B41" s="53" t="s">
        <v>228</v>
      </c>
      <c r="C41" s="53" t="s">
        <v>229</v>
      </c>
      <c r="D41" s="53" t="s">
        <v>230</v>
      </c>
      <c r="E41" s="53" t="s">
        <v>231</v>
      </c>
      <c r="F41" s="53" t="s">
        <v>232</v>
      </c>
      <c r="G41" s="54" t="s">
        <v>233</v>
      </c>
      <c r="H41" s="55" t="s">
        <v>234</v>
      </c>
    </row>
    <row r="42" spans="1:8">
      <c r="A42" s="61">
        <v>40</v>
      </c>
      <c r="B42" s="53" t="s">
        <v>242</v>
      </c>
      <c r="C42" s="53" t="s">
        <v>243</v>
      </c>
      <c r="D42" s="53" t="s">
        <v>244</v>
      </c>
      <c r="E42" s="56" t="s">
        <v>245</v>
      </c>
      <c r="F42" s="53" t="s">
        <v>246</v>
      </c>
      <c r="G42" s="51" t="s">
        <v>247</v>
      </c>
      <c r="H42" s="55" t="s">
        <v>248</v>
      </c>
    </row>
    <row r="43" spans="1:8">
      <c r="A43" s="49">
        <v>41</v>
      </c>
      <c r="B43" s="53" t="s">
        <v>256</v>
      </c>
      <c r="C43" s="53" t="s">
        <v>257</v>
      </c>
      <c r="D43" s="53" t="s">
        <v>258</v>
      </c>
      <c r="E43" s="53" t="s">
        <v>259</v>
      </c>
      <c r="F43" s="53" t="s">
        <v>260</v>
      </c>
      <c r="G43" s="54" t="s">
        <v>261</v>
      </c>
      <c r="H43" s="55" t="s">
        <v>262</v>
      </c>
    </row>
    <row r="44" spans="1:8">
      <c r="A44" s="49">
        <v>42</v>
      </c>
      <c r="B44" s="53" t="s">
        <v>270</v>
      </c>
      <c r="C44" s="53" t="s">
        <v>271</v>
      </c>
      <c r="D44" s="53" t="s">
        <v>272</v>
      </c>
      <c r="E44" s="53" t="s">
        <v>273</v>
      </c>
      <c r="F44" s="53" t="s">
        <v>274</v>
      </c>
      <c r="G44" s="54" t="s">
        <v>275</v>
      </c>
      <c r="H44" s="55" t="s">
        <v>276</v>
      </c>
    </row>
    <row r="45" spans="1:8">
      <c r="A45" s="49">
        <v>43</v>
      </c>
      <c r="B45" s="53" t="s">
        <v>284</v>
      </c>
      <c r="C45" s="53" t="s">
        <v>285</v>
      </c>
      <c r="D45" s="53" t="s">
        <v>286</v>
      </c>
      <c r="E45" s="53" t="s">
        <v>287</v>
      </c>
      <c r="F45" s="53" t="s">
        <v>288</v>
      </c>
      <c r="G45" s="54" t="s">
        <v>289</v>
      </c>
      <c r="H45" s="55" t="s">
        <v>290</v>
      </c>
    </row>
    <row r="46" spans="1:8">
      <c r="A46" s="49">
        <v>44</v>
      </c>
      <c r="B46" s="53" t="s">
        <v>298</v>
      </c>
      <c r="C46" s="53" t="s">
        <v>299</v>
      </c>
      <c r="D46" s="53" t="s">
        <v>300</v>
      </c>
      <c r="E46" s="53" t="s">
        <v>301</v>
      </c>
      <c r="F46" s="53" t="s">
        <v>302</v>
      </c>
      <c r="G46" s="54" t="s">
        <v>303</v>
      </c>
      <c r="H46" s="55" t="s">
        <v>304</v>
      </c>
    </row>
    <row r="47" spans="1:8">
      <c r="A47" s="49">
        <v>45</v>
      </c>
      <c r="B47" s="53" t="s">
        <v>312</v>
      </c>
      <c r="C47" s="53" t="s">
        <v>313</v>
      </c>
      <c r="D47" s="53" t="s">
        <v>314</v>
      </c>
      <c r="E47" s="53" t="s">
        <v>315</v>
      </c>
      <c r="F47" s="53" t="s">
        <v>316</v>
      </c>
      <c r="G47" s="54" t="s">
        <v>317</v>
      </c>
      <c r="H47" s="55" t="s">
        <v>318</v>
      </c>
    </row>
    <row r="48" spans="1:8">
      <c r="A48" s="49">
        <v>46</v>
      </c>
      <c r="B48" s="53" t="s">
        <v>326</v>
      </c>
      <c r="C48" s="53" t="s">
        <v>327</v>
      </c>
      <c r="D48" s="53" t="s">
        <v>328</v>
      </c>
      <c r="E48" s="53" t="s">
        <v>329</v>
      </c>
      <c r="F48" s="53" t="s">
        <v>330</v>
      </c>
      <c r="G48" s="54" t="s">
        <v>331</v>
      </c>
      <c r="H48" s="55" t="s">
        <v>332</v>
      </c>
    </row>
    <row r="49" spans="1:8">
      <c r="A49" s="49">
        <v>47</v>
      </c>
      <c r="B49" s="53" t="s">
        <v>340</v>
      </c>
      <c r="C49" s="53" t="s">
        <v>341</v>
      </c>
      <c r="D49" s="53" t="s">
        <v>342</v>
      </c>
      <c r="E49" s="53" t="s">
        <v>343</v>
      </c>
      <c r="F49" s="53" t="s">
        <v>344</v>
      </c>
      <c r="G49" s="54" t="s">
        <v>345</v>
      </c>
      <c r="H49" s="55" t="s">
        <v>346</v>
      </c>
    </row>
    <row r="50" spans="1:8">
      <c r="A50" s="49">
        <v>48</v>
      </c>
      <c r="B50" s="53" t="s">
        <v>354</v>
      </c>
      <c r="C50" s="53" t="s">
        <v>355</v>
      </c>
      <c r="D50" s="53" t="s">
        <v>356</v>
      </c>
      <c r="E50" s="53" t="s">
        <v>357</v>
      </c>
      <c r="F50" s="53" t="s">
        <v>358</v>
      </c>
      <c r="G50" s="54" t="s">
        <v>359</v>
      </c>
      <c r="H50" s="55" t="s">
        <v>360</v>
      </c>
    </row>
    <row r="51" spans="1:8">
      <c r="A51" s="49">
        <v>49</v>
      </c>
      <c r="B51" s="53" t="s">
        <v>368</v>
      </c>
      <c r="C51" s="53" t="s">
        <v>369</v>
      </c>
      <c r="D51" s="53" t="s">
        <v>370</v>
      </c>
      <c r="E51" s="53" t="s">
        <v>371</v>
      </c>
      <c r="F51" s="53" t="s">
        <v>372</v>
      </c>
      <c r="G51" s="54" t="s">
        <v>373</v>
      </c>
      <c r="H51" s="55" t="s">
        <v>374</v>
      </c>
    </row>
    <row r="52" spans="1:8">
      <c r="A52" s="49">
        <v>50</v>
      </c>
      <c r="B52" s="53" t="s">
        <v>382</v>
      </c>
      <c r="C52" s="53" t="s">
        <v>383</v>
      </c>
      <c r="D52" s="53" t="s">
        <v>384</v>
      </c>
      <c r="E52" s="53" t="s">
        <v>385</v>
      </c>
      <c r="F52" s="53" t="s">
        <v>386</v>
      </c>
      <c r="G52" s="54" t="s">
        <v>387</v>
      </c>
      <c r="H52" s="55" t="s">
        <v>388</v>
      </c>
    </row>
    <row r="53" spans="1:8">
      <c r="A53" s="49">
        <v>51</v>
      </c>
      <c r="B53" s="53" t="s">
        <v>396</v>
      </c>
      <c r="C53" s="53" t="s">
        <v>397</v>
      </c>
      <c r="D53" s="53" t="s">
        <v>398</v>
      </c>
      <c r="E53" s="53" t="s">
        <v>399</v>
      </c>
      <c r="F53" s="53" t="s">
        <v>400</v>
      </c>
      <c r="G53" s="54" t="s">
        <v>401</v>
      </c>
      <c r="H53" s="55" t="s">
        <v>402</v>
      </c>
    </row>
    <row r="54" spans="1:8">
      <c r="A54" s="49">
        <v>52</v>
      </c>
      <c r="B54" s="53" t="s">
        <v>410</v>
      </c>
      <c r="C54" s="53" t="s">
        <v>411</v>
      </c>
      <c r="D54" s="56" t="s">
        <v>412</v>
      </c>
      <c r="E54" s="53" t="s">
        <v>413</v>
      </c>
      <c r="F54" s="51" t="s">
        <v>414</v>
      </c>
      <c r="G54" s="51" t="s">
        <v>415</v>
      </c>
      <c r="H54" s="55" t="s">
        <v>416</v>
      </c>
    </row>
    <row r="55" spans="1:8">
      <c r="A55" s="49">
        <v>53</v>
      </c>
      <c r="B55" s="53" t="s">
        <v>417</v>
      </c>
      <c r="C55" s="56" t="s">
        <v>418</v>
      </c>
      <c r="D55" s="56" t="s">
        <v>419</v>
      </c>
      <c r="E55" s="56" t="s">
        <v>420</v>
      </c>
      <c r="F55" s="57"/>
      <c r="G55" s="58"/>
      <c r="H55" s="58"/>
    </row>
  </sheetData>
  <hyperlinks>
    <hyperlink ref="G27" r:id="rId1"/>
  </hyperlinks>
  <printOptions horizontalCentered="1" verticalCentered="1"/>
  <pageMargins left="0.39370078740157483" right="0.39370078740157483" top="0.31496062992125984" bottom="0.39370078740157483" header="0.31496062992125984" footer="0.39370078740157483"/>
  <pageSetup paperSize="9" scale="93" orientation="landscape" horizontalDpi="1200" verticalDpi="12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topLeftCell="A21" workbookViewId="0">
      <selection activeCell="K28" sqref="K28:K29"/>
    </sheetView>
  </sheetViews>
  <sheetFormatPr baseColWidth="10" defaultRowHeight="14.4"/>
  <cols>
    <col min="1" max="1" bestFit="true" customWidth="true" style="65" width="12.109375"/>
    <col min="2" max="7" style="65" width="11.44140625"/>
  </cols>
  <sheetData>
    <row r="1" spans="1:8" ht="30">
      <c r="A1" s="40">
        <v>2021</v>
      </c>
    </row>
    <row r="4" spans="1:8">
      <c r="A4" s="65">
        <v>1</v>
      </c>
      <c r="B4" s="65">
        <v>44200</v>
      </c>
      <c r="C4" s="65">
        <v>44201</v>
      </c>
      <c r="D4" s="65">
        <v>44202</v>
      </c>
      <c r="E4" s="65">
        <v>44203</v>
      </c>
      <c r="F4" s="65">
        <v>44204</v>
      </c>
      <c r="G4" s="65">
        <v>44205</v>
      </c>
      <c r="H4" s="65">
        <v>44206</v>
      </c>
    </row>
    <row r="5" spans="1:8">
      <c r="A5" s="65">
        <v>2</v>
      </c>
      <c r="B5" s="65">
        <v>44207</v>
      </c>
      <c r="C5" s="65">
        <v>44208</v>
      </c>
      <c r="D5" s="65">
        <v>44209</v>
      </c>
      <c r="E5" s="65">
        <v>44210</v>
      </c>
      <c r="F5" s="65">
        <v>44211</v>
      </c>
      <c r="G5" s="65">
        <v>44212</v>
      </c>
      <c r="H5" s="65">
        <v>44213</v>
      </c>
    </row>
    <row r="6" spans="1:8">
      <c r="A6" s="65">
        <v>3</v>
      </c>
      <c r="B6" s="65">
        <v>44214</v>
      </c>
      <c r="C6" s="65">
        <v>44215</v>
      </c>
      <c r="D6" s="65">
        <v>44216</v>
      </c>
      <c r="E6" s="65">
        <v>44217</v>
      </c>
      <c r="F6" s="65">
        <v>44218</v>
      </c>
      <c r="G6" s="65">
        <v>44219</v>
      </c>
      <c r="H6" s="65">
        <v>44220</v>
      </c>
    </row>
    <row r="7" spans="1:8">
      <c r="A7" s="65">
        <v>4</v>
      </c>
      <c r="B7" s="65">
        <v>44221</v>
      </c>
      <c r="C7" s="65">
        <v>44222</v>
      </c>
      <c r="D7" s="65">
        <v>44223</v>
      </c>
      <c r="E7" s="65">
        <v>44224</v>
      </c>
      <c r="F7" s="65">
        <v>44225</v>
      </c>
      <c r="G7" s="65">
        <v>44226</v>
      </c>
      <c r="H7" s="65">
        <v>44227</v>
      </c>
    </row>
    <row r="8" spans="1:8">
      <c r="A8" s="65">
        <v>5</v>
      </c>
      <c r="B8" s="65">
        <v>44228</v>
      </c>
      <c r="C8" s="65">
        <v>44229</v>
      </c>
      <c r="D8" s="65">
        <v>44230</v>
      </c>
      <c r="E8" s="65">
        <v>44231</v>
      </c>
      <c r="F8" s="65">
        <v>44232</v>
      </c>
      <c r="G8" s="65">
        <v>44233</v>
      </c>
      <c r="H8" s="65">
        <v>44234</v>
      </c>
    </row>
    <row r="9" spans="1:8">
      <c r="A9" s="65">
        <v>6</v>
      </c>
      <c r="B9" s="65">
        <v>44235</v>
      </c>
      <c r="C9" s="65">
        <v>44236</v>
      </c>
      <c r="D9" s="65">
        <v>44237</v>
      </c>
      <c r="E9" s="65">
        <v>44238</v>
      </c>
      <c r="F9" s="65">
        <v>44239</v>
      </c>
      <c r="G9" s="65">
        <v>44240</v>
      </c>
      <c r="H9" s="65">
        <v>44241</v>
      </c>
    </row>
    <row r="10" spans="1:8">
      <c r="A10" s="65">
        <v>7</v>
      </c>
      <c r="B10" s="65">
        <v>44242</v>
      </c>
      <c r="C10" s="65">
        <v>44243</v>
      </c>
      <c r="D10" s="65">
        <v>44244</v>
      </c>
      <c r="E10" s="65">
        <v>44245</v>
      </c>
      <c r="F10" s="65">
        <v>44246</v>
      </c>
      <c r="G10" s="65">
        <v>44247</v>
      </c>
      <c r="H10" s="65">
        <v>44248</v>
      </c>
    </row>
    <row r="11" spans="1:8">
      <c r="A11" s="65">
        <v>8</v>
      </c>
      <c r="B11" s="65">
        <v>44249</v>
      </c>
      <c r="C11" s="65">
        <v>44250</v>
      </c>
      <c r="D11" s="65">
        <v>44251</v>
      </c>
      <c r="E11" s="65">
        <v>44252</v>
      </c>
      <c r="F11" s="65">
        <v>44253</v>
      </c>
      <c r="G11" s="65">
        <v>44254</v>
      </c>
      <c r="H11" s="65">
        <v>44255</v>
      </c>
    </row>
    <row r="12" spans="1:8">
      <c r="A12" s="65">
        <v>9</v>
      </c>
      <c r="B12" s="65">
        <v>44256</v>
      </c>
      <c r="C12" s="65">
        <v>44257</v>
      </c>
      <c r="D12" s="65">
        <v>44258</v>
      </c>
      <c r="E12" s="65">
        <v>44259</v>
      </c>
      <c r="F12" s="65">
        <v>44260</v>
      </c>
      <c r="G12" s="65">
        <v>44261</v>
      </c>
      <c r="H12" s="65">
        <v>44262</v>
      </c>
    </row>
    <row r="13" spans="1:8">
      <c r="A13" s="65">
        <v>10</v>
      </c>
      <c r="B13" s="65">
        <v>44263</v>
      </c>
      <c r="C13" s="65">
        <v>44264</v>
      </c>
      <c r="D13" s="65">
        <v>44265</v>
      </c>
      <c r="E13" s="65">
        <v>44266</v>
      </c>
      <c r="F13" s="65">
        <v>44267</v>
      </c>
      <c r="G13" s="65">
        <v>44268</v>
      </c>
      <c r="H13" s="65">
        <v>44269</v>
      </c>
    </row>
    <row r="14" spans="1:8">
      <c r="A14" s="65">
        <v>11</v>
      </c>
      <c r="B14" s="65">
        <v>44270</v>
      </c>
      <c r="C14" s="65">
        <v>44271</v>
      </c>
      <c r="D14" s="65">
        <v>44272</v>
      </c>
      <c r="E14" s="65">
        <v>44273</v>
      </c>
      <c r="F14" s="65">
        <v>44274</v>
      </c>
      <c r="G14" s="65">
        <v>44275</v>
      </c>
      <c r="H14" s="65">
        <v>44276</v>
      </c>
    </row>
    <row r="15" spans="1:8">
      <c r="A15" s="65">
        <v>12</v>
      </c>
      <c r="B15" s="65">
        <v>44277</v>
      </c>
      <c r="C15" s="65">
        <v>44278</v>
      </c>
      <c r="D15" s="65">
        <v>44279</v>
      </c>
      <c r="E15" s="65">
        <v>44280</v>
      </c>
      <c r="F15" s="65">
        <v>44281</v>
      </c>
      <c r="G15" s="65">
        <v>44282</v>
      </c>
      <c r="H15" s="65">
        <v>44283</v>
      </c>
    </row>
    <row r="16" spans="1:8">
      <c r="A16" s="65">
        <v>13</v>
      </c>
      <c r="B16" s="65">
        <v>44284</v>
      </c>
      <c r="C16" s="65">
        <v>44285</v>
      </c>
      <c r="D16" s="65">
        <v>44286</v>
      </c>
      <c r="E16" s="65">
        <v>44287</v>
      </c>
      <c r="F16" s="65">
        <v>44288</v>
      </c>
      <c r="G16" s="65">
        <v>44289</v>
      </c>
      <c r="H16" s="65">
        <v>44290</v>
      </c>
    </row>
    <row r="17" spans="1:8">
      <c r="A17" s="65">
        <v>14</v>
      </c>
      <c r="B17" s="65">
        <v>44291</v>
      </c>
      <c r="C17" s="65">
        <v>44292</v>
      </c>
      <c r="D17" s="65">
        <v>44293</v>
      </c>
      <c r="E17" s="65">
        <v>44294</v>
      </c>
      <c r="F17" s="65">
        <v>44295</v>
      </c>
      <c r="G17" s="65">
        <v>44296</v>
      </c>
      <c r="H17" s="65">
        <v>44297</v>
      </c>
    </row>
    <row r="18" spans="1:8">
      <c r="A18" s="65">
        <v>15</v>
      </c>
      <c r="B18" s="65">
        <v>44298</v>
      </c>
      <c r="C18" s="65">
        <v>44299</v>
      </c>
      <c r="D18" s="65">
        <v>44300</v>
      </c>
      <c r="E18" s="65">
        <v>44301</v>
      </c>
      <c r="F18" s="65">
        <v>44302</v>
      </c>
      <c r="G18" s="65">
        <v>44303</v>
      </c>
      <c r="H18" s="65">
        <v>44304</v>
      </c>
    </row>
    <row r="19" spans="1:8">
      <c r="A19" s="65">
        <v>16</v>
      </c>
      <c r="B19" s="65">
        <v>44305</v>
      </c>
      <c r="C19" s="65">
        <v>44306</v>
      </c>
      <c r="D19" s="65">
        <v>44307</v>
      </c>
      <c r="E19" s="65">
        <v>44308</v>
      </c>
      <c r="F19" s="65">
        <v>44309</v>
      </c>
      <c r="G19" s="65">
        <v>44310</v>
      </c>
      <c r="H19" s="65">
        <v>44311</v>
      </c>
    </row>
    <row r="20" spans="1:8">
      <c r="A20" s="65">
        <v>17</v>
      </c>
      <c r="B20" s="65">
        <v>44312</v>
      </c>
      <c r="C20" s="65">
        <v>44313</v>
      </c>
      <c r="D20" s="65">
        <v>44314</v>
      </c>
      <c r="E20" s="65">
        <v>44315</v>
      </c>
      <c r="F20" s="65">
        <v>44316</v>
      </c>
      <c r="G20" s="65">
        <v>44317</v>
      </c>
      <c r="H20" s="65">
        <v>44318</v>
      </c>
    </row>
    <row r="21" spans="1:8">
      <c r="A21" s="65">
        <v>18</v>
      </c>
      <c r="B21" s="65">
        <v>44319</v>
      </c>
      <c r="C21" s="65">
        <v>44320</v>
      </c>
      <c r="D21" s="65">
        <v>44321</v>
      </c>
      <c r="E21" s="65">
        <v>44322</v>
      </c>
      <c r="F21" s="65">
        <v>44323</v>
      </c>
      <c r="G21" s="65">
        <v>44324</v>
      </c>
      <c r="H21" s="65">
        <v>44325</v>
      </c>
    </row>
    <row r="22" spans="1:8">
      <c r="A22" s="65">
        <v>19</v>
      </c>
      <c r="B22" s="65">
        <v>44326</v>
      </c>
      <c r="C22" s="65">
        <v>44327</v>
      </c>
      <c r="D22" s="65">
        <v>44328</v>
      </c>
      <c r="E22" s="65">
        <v>44329</v>
      </c>
      <c r="F22" s="65">
        <v>44330</v>
      </c>
      <c r="G22" s="65">
        <v>44331</v>
      </c>
      <c r="H22" s="65">
        <v>44332</v>
      </c>
    </row>
    <row r="23" spans="1:8">
      <c r="A23" s="65">
        <v>20</v>
      </c>
      <c r="B23" s="65">
        <v>44333</v>
      </c>
      <c r="C23" s="65">
        <v>44334</v>
      </c>
      <c r="D23" s="65">
        <v>44335</v>
      </c>
      <c r="E23" s="65">
        <v>44336</v>
      </c>
      <c r="F23" s="65">
        <v>44337</v>
      </c>
      <c r="G23" s="65">
        <v>44338</v>
      </c>
      <c r="H23" s="65">
        <v>44339</v>
      </c>
    </row>
    <row r="24" spans="1:8">
      <c r="A24" s="65">
        <v>21</v>
      </c>
      <c r="B24" s="65">
        <v>44340</v>
      </c>
      <c r="C24" s="65">
        <v>44341</v>
      </c>
      <c r="D24" s="65">
        <v>44342</v>
      </c>
      <c r="E24" s="65">
        <v>44343</v>
      </c>
      <c r="F24" s="65">
        <v>44344</v>
      </c>
      <c r="G24" s="65">
        <v>44345</v>
      </c>
      <c r="H24" s="65">
        <v>44346</v>
      </c>
    </row>
    <row r="25" spans="1:8">
      <c r="A25" s="65">
        <v>22</v>
      </c>
      <c r="B25" s="65">
        <v>44347</v>
      </c>
      <c r="C25" s="65">
        <v>44348</v>
      </c>
      <c r="D25" s="65">
        <v>44349</v>
      </c>
      <c r="E25" s="65">
        <v>44350</v>
      </c>
      <c r="F25" s="65">
        <v>44351</v>
      </c>
      <c r="G25" s="65">
        <v>44352</v>
      </c>
      <c r="H25" s="65">
        <v>44353</v>
      </c>
    </row>
    <row r="26" spans="1:8">
      <c r="A26" s="65">
        <v>23</v>
      </c>
      <c r="B26" s="65">
        <v>44354</v>
      </c>
      <c r="C26" s="65">
        <v>44355</v>
      </c>
      <c r="D26" s="65">
        <v>44356</v>
      </c>
      <c r="E26" s="65">
        <v>44357</v>
      </c>
      <c r="F26" s="65">
        <v>44358</v>
      </c>
      <c r="G26" s="65">
        <v>44359</v>
      </c>
      <c r="H26" s="65">
        <v>44360</v>
      </c>
    </row>
    <row r="27" spans="1:8">
      <c r="A27" s="65">
        <v>24</v>
      </c>
      <c r="B27" s="65">
        <v>44361</v>
      </c>
      <c r="C27" s="65">
        <v>44362</v>
      </c>
      <c r="D27" s="65">
        <v>44363</v>
      </c>
      <c r="E27" s="65">
        <v>44364</v>
      </c>
      <c r="F27" s="65">
        <v>44365</v>
      </c>
      <c r="G27" s="65">
        <v>44366</v>
      </c>
      <c r="H27" s="65">
        <v>44367</v>
      </c>
    </row>
    <row r="28" spans="1:8">
      <c r="A28" s="65">
        <v>25</v>
      </c>
      <c r="B28" s="65">
        <v>44368</v>
      </c>
      <c r="C28" s="65">
        <v>44369</v>
      </c>
      <c r="D28" s="65">
        <v>44370</v>
      </c>
      <c r="E28" s="65">
        <v>44371</v>
      </c>
      <c r="F28" s="65">
        <v>44372</v>
      </c>
      <c r="G28" s="65">
        <v>44373</v>
      </c>
      <c r="H28" s="65">
        <v>44374</v>
      </c>
    </row>
    <row r="29" spans="1:8">
      <c r="A29" s="65">
        <v>26</v>
      </c>
      <c r="B29" s="65">
        <v>44375</v>
      </c>
      <c r="C29" s="65">
        <v>44376</v>
      </c>
      <c r="D29" s="65">
        <v>44377</v>
      </c>
      <c r="E29" s="65">
        <v>44378</v>
      </c>
      <c r="F29" s="65">
        <v>44379</v>
      </c>
      <c r="G29" s="65">
        <v>44380</v>
      </c>
      <c r="H29" s="65">
        <v>44381</v>
      </c>
    </row>
    <row r="30" spans="1:8">
      <c r="A30" s="65">
        <v>27</v>
      </c>
      <c r="B30" s="65">
        <v>44382</v>
      </c>
      <c r="C30" s="65">
        <v>44383</v>
      </c>
      <c r="D30" s="65">
        <v>44384</v>
      </c>
      <c r="E30" s="65">
        <v>44385</v>
      </c>
      <c r="F30" s="65">
        <v>44386</v>
      </c>
      <c r="G30" s="65">
        <v>44387</v>
      </c>
      <c r="H30" s="65">
        <v>44388</v>
      </c>
    </row>
    <row r="31" spans="1:8">
      <c r="A31" s="65">
        <v>28</v>
      </c>
      <c r="B31" s="65">
        <v>44389</v>
      </c>
      <c r="C31" s="65">
        <v>44390</v>
      </c>
      <c r="D31" s="65">
        <v>44391</v>
      </c>
      <c r="E31" s="65">
        <v>44392</v>
      </c>
      <c r="F31" s="65">
        <v>44393</v>
      </c>
      <c r="G31" s="65">
        <v>44394</v>
      </c>
      <c r="H31" s="65">
        <v>44395</v>
      </c>
    </row>
    <row r="32" spans="1:8">
      <c r="A32" s="65">
        <v>29</v>
      </c>
      <c r="B32" s="65">
        <v>44396</v>
      </c>
      <c r="C32" s="65">
        <v>44397</v>
      </c>
      <c r="D32" s="65">
        <v>44398</v>
      </c>
      <c r="E32" s="65">
        <v>44399</v>
      </c>
      <c r="F32" s="65">
        <v>44400</v>
      </c>
      <c r="G32" s="65">
        <v>44401</v>
      </c>
      <c r="H32" s="65">
        <v>44402</v>
      </c>
    </row>
    <row r="33" spans="1:8">
      <c r="A33" s="65">
        <v>30</v>
      </c>
      <c r="B33" s="65">
        <v>44403</v>
      </c>
      <c r="C33" s="65">
        <v>44404</v>
      </c>
      <c r="D33" s="65">
        <v>44405</v>
      </c>
      <c r="E33" s="65">
        <v>44406</v>
      </c>
      <c r="F33" s="65">
        <v>44407</v>
      </c>
      <c r="G33" s="65">
        <v>44408</v>
      </c>
      <c r="H33" s="65">
        <v>44409</v>
      </c>
    </row>
    <row r="34" spans="1:8">
      <c r="A34" s="65">
        <v>31</v>
      </c>
      <c r="B34" s="65">
        <v>44410</v>
      </c>
      <c r="C34" s="65">
        <v>44411</v>
      </c>
      <c r="D34" s="65">
        <v>44412</v>
      </c>
      <c r="E34" s="65">
        <v>44413</v>
      </c>
      <c r="F34" s="65">
        <v>44414</v>
      </c>
      <c r="G34" s="65">
        <v>44415</v>
      </c>
      <c r="H34" s="65">
        <v>44416</v>
      </c>
    </row>
    <row r="35" spans="1:8">
      <c r="A35" s="65">
        <v>32</v>
      </c>
      <c r="B35" s="65">
        <v>44417</v>
      </c>
      <c r="C35" s="65">
        <v>44418</v>
      </c>
      <c r="D35" s="65">
        <v>44419</v>
      </c>
      <c r="E35" s="65">
        <v>44420</v>
      </c>
      <c r="F35" s="65">
        <v>44421</v>
      </c>
      <c r="G35" s="65">
        <v>44422</v>
      </c>
      <c r="H35" s="65">
        <v>44423</v>
      </c>
    </row>
    <row r="36" spans="1:8">
      <c r="A36" s="65">
        <v>33</v>
      </c>
      <c r="B36" s="65">
        <v>44424</v>
      </c>
      <c r="C36" s="65">
        <v>44425</v>
      </c>
      <c r="D36" s="65">
        <v>44426</v>
      </c>
      <c r="E36" s="65">
        <v>44427</v>
      </c>
      <c r="F36" s="65">
        <v>44428</v>
      </c>
      <c r="G36" s="65">
        <v>44429</v>
      </c>
      <c r="H36" s="65">
        <v>44430</v>
      </c>
    </row>
    <row r="37" spans="1:8">
      <c r="A37" s="65">
        <v>34</v>
      </c>
      <c r="B37" s="65">
        <v>44431</v>
      </c>
      <c r="C37" s="65">
        <v>44432</v>
      </c>
      <c r="D37" s="65">
        <v>44433</v>
      </c>
      <c r="E37" s="65">
        <v>44434</v>
      </c>
      <c r="F37" s="65">
        <v>44435</v>
      </c>
      <c r="G37" s="65">
        <v>44436</v>
      </c>
      <c r="H37" s="65">
        <v>44437</v>
      </c>
    </row>
    <row r="38" spans="1:8">
      <c r="A38" s="65">
        <v>35</v>
      </c>
      <c r="B38" s="65">
        <v>44438</v>
      </c>
      <c r="C38" s="65">
        <v>44439</v>
      </c>
      <c r="D38" s="65">
        <v>44440</v>
      </c>
      <c r="E38" s="65">
        <v>44441</v>
      </c>
      <c r="F38" s="65">
        <v>44442</v>
      </c>
      <c r="G38" s="65">
        <v>44443</v>
      </c>
      <c r="H38" s="65">
        <v>44444</v>
      </c>
    </row>
    <row r="39" spans="1:8">
      <c r="A39" s="65">
        <v>36</v>
      </c>
      <c r="B39" s="65">
        <v>44445</v>
      </c>
      <c r="C39" s="65">
        <v>44446</v>
      </c>
      <c r="D39" s="65">
        <v>44447</v>
      </c>
      <c r="E39" s="65">
        <v>44448</v>
      </c>
      <c r="F39" s="65">
        <v>44449</v>
      </c>
      <c r="G39" s="65">
        <v>44450</v>
      </c>
      <c r="H39" s="65">
        <v>44451</v>
      </c>
    </row>
    <row r="40" spans="1:8">
      <c r="A40" s="65">
        <v>37</v>
      </c>
      <c r="B40" s="65">
        <v>44452</v>
      </c>
      <c r="C40" s="65">
        <v>44453</v>
      </c>
      <c r="D40" s="65">
        <v>44454</v>
      </c>
      <c r="E40" s="65">
        <v>44455</v>
      </c>
      <c r="F40" s="65">
        <v>44456</v>
      </c>
      <c r="G40" s="65">
        <v>44457</v>
      </c>
      <c r="H40" s="65">
        <v>44458</v>
      </c>
    </row>
    <row r="41" spans="1:8">
      <c r="A41" s="65">
        <v>38</v>
      </c>
      <c r="B41" s="65">
        <v>44459</v>
      </c>
      <c r="C41" s="65">
        <v>44460</v>
      </c>
      <c r="D41" s="65">
        <v>44461</v>
      </c>
      <c r="E41" s="65">
        <v>44462</v>
      </c>
      <c r="F41" s="65">
        <v>44463</v>
      </c>
      <c r="G41" s="65">
        <v>44464</v>
      </c>
      <c r="H41" s="65">
        <v>44465</v>
      </c>
    </row>
    <row r="42" spans="1:8">
      <c r="A42" s="65">
        <v>39</v>
      </c>
      <c r="B42" s="65">
        <v>44466</v>
      </c>
      <c r="C42" s="65">
        <v>44467</v>
      </c>
      <c r="D42" s="65">
        <v>44468</v>
      </c>
      <c r="E42" s="65">
        <v>44469</v>
      </c>
      <c r="F42" s="65">
        <v>44470</v>
      </c>
      <c r="G42" s="65">
        <v>44471</v>
      </c>
      <c r="H42" s="65">
        <v>44472</v>
      </c>
    </row>
    <row r="43" spans="1:8">
      <c r="A43" s="65">
        <v>40</v>
      </c>
      <c r="B43" s="65">
        <v>44473</v>
      </c>
      <c r="C43" s="65">
        <v>44474</v>
      </c>
      <c r="D43" s="65">
        <v>44475</v>
      </c>
      <c r="E43" s="65">
        <v>44476</v>
      </c>
      <c r="F43" s="65">
        <v>44477</v>
      </c>
      <c r="G43" s="65">
        <v>44478</v>
      </c>
      <c r="H43" s="65">
        <v>44479</v>
      </c>
    </row>
    <row r="44" spans="1:8">
      <c r="A44" s="65">
        <v>41</v>
      </c>
      <c r="B44" s="65">
        <v>44480</v>
      </c>
      <c r="C44" s="65">
        <v>44481</v>
      </c>
      <c r="D44" s="65">
        <v>44482</v>
      </c>
      <c r="E44" s="65">
        <v>44483</v>
      </c>
      <c r="F44" s="65">
        <v>44484</v>
      </c>
      <c r="G44" s="65">
        <v>44485</v>
      </c>
      <c r="H44" s="65">
        <v>44486</v>
      </c>
    </row>
    <row r="45" spans="1:8">
      <c r="A45" s="65">
        <v>42</v>
      </c>
      <c r="B45" s="65">
        <v>44487</v>
      </c>
      <c r="C45" s="65">
        <v>44488</v>
      </c>
      <c r="D45" s="65">
        <v>44489</v>
      </c>
      <c r="E45" s="65">
        <v>44490</v>
      </c>
      <c r="F45" s="65">
        <v>44491</v>
      </c>
      <c r="G45" s="65">
        <v>44492</v>
      </c>
      <c r="H45" s="65">
        <v>44493</v>
      </c>
    </row>
    <row r="46" spans="1:8">
      <c r="A46" s="65">
        <v>43</v>
      </c>
      <c r="B46" s="65">
        <v>44494</v>
      </c>
      <c r="C46" s="65">
        <v>44495</v>
      </c>
      <c r="D46" s="65">
        <v>44496</v>
      </c>
      <c r="E46" s="65">
        <v>44497</v>
      </c>
      <c r="F46" s="65">
        <v>44498</v>
      </c>
      <c r="G46" s="65">
        <v>44499</v>
      </c>
      <c r="H46" s="65">
        <v>44500</v>
      </c>
    </row>
    <row r="47" spans="1:8">
      <c r="A47" s="65">
        <v>44</v>
      </c>
      <c r="B47" s="65">
        <v>44501</v>
      </c>
      <c r="C47" s="65">
        <v>44502</v>
      </c>
      <c r="D47" s="65">
        <v>44503</v>
      </c>
      <c r="E47" s="65">
        <v>44504</v>
      </c>
      <c r="F47" s="65">
        <v>44505</v>
      </c>
      <c r="G47" s="65">
        <v>44506</v>
      </c>
      <c r="H47" s="65">
        <v>44507</v>
      </c>
    </row>
    <row r="48" spans="1:8">
      <c r="A48" s="65">
        <v>45</v>
      </c>
      <c r="B48" s="65">
        <v>44508</v>
      </c>
      <c r="C48" s="65">
        <v>44509</v>
      </c>
      <c r="D48" s="65">
        <v>44510</v>
      </c>
      <c r="E48" s="65">
        <v>44511</v>
      </c>
      <c r="F48" s="65">
        <v>44512</v>
      </c>
      <c r="G48" s="65">
        <v>44513</v>
      </c>
      <c r="H48" s="65">
        <v>44514</v>
      </c>
    </row>
    <row r="49" spans="1:8">
      <c r="A49" s="65">
        <v>46</v>
      </c>
      <c r="B49" s="65">
        <v>44515</v>
      </c>
      <c r="C49" s="65">
        <v>44516</v>
      </c>
      <c r="D49" s="65">
        <v>44517</v>
      </c>
      <c r="E49" s="65">
        <v>44518</v>
      </c>
      <c r="F49" s="65">
        <v>44519</v>
      </c>
      <c r="G49" s="65">
        <v>44520</v>
      </c>
      <c r="H49" s="65">
        <v>44521</v>
      </c>
    </row>
    <row r="50" spans="1:8">
      <c r="A50" s="65">
        <v>47</v>
      </c>
      <c r="B50" s="65">
        <v>44522</v>
      </c>
      <c r="C50" s="65">
        <v>44523</v>
      </c>
      <c r="D50" s="65">
        <v>44524</v>
      </c>
      <c r="E50" s="65">
        <v>44525</v>
      </c>
      <c r="F50" s="65">
        <v>44526</v>
      </c>
      <c r="G50" s="65">
        <v>44527</v>
      </c>
      <c r="H50" s="65">
        <v>44528</v>
      </c>
    </row>
    <row r="51" spans="1:8">
      <c r="A51" s="65">
        <v>48</v>
      </c>
      <c r="B51" s="65">
        <v>44529</v>
      </c>
      <c r="C51" s="65">
        <v>44530</v>
      </c>
      <c r="D51" s="65">
        <v>44531</v>
      </c>
      <c r="E51" s="65">
        <v>44532</v>
      </c>
      <c r="F51" s="65">
        <v>44533</v>
      </c>
      <c r="G51" s="65">
        <v>44534</v>
      </c>
      <c r="H51" s="65">
        <v>44535</v>
      </c>
    </row>
    <row r="52" spans="1:8">
      <c r="A52" s="65">
        <v>49</v>
      </c>
      <c r="B52" s="65">
        <v>44536</v>
      </c>
      <c r="C52" s="65">
        <v>44537</v>
      </c>
      <c r="D52" s="65">
        <v>44538</v>
      </c>
      <c r="E52" s="65">
        <v>44539</v>
      </c>
      <c r="F52" s="65">
        <v>44540</v>
      </c>
      <c r="G52" s="65">
        <v>44541</v>
      </c>
      <c r="H52" s="65">
        <v>44542</v>
      </c>
    </row>
    <row r="53" spans="1:8">
      <c r="A53" s="65">
        <v>50</v>
      </c>
      <c r="B53" s="65">
        <v>44543</v>
      </c>
      <c r="C53" s="65">
        <v>44544</v>
      </c>
      <c r="D53" s="65">
        <v>44545</v>
      </c>
      <c r="E53" s="65">
        <v>44546</v>
      </c>
      <c r="F53" s="65">
        <v>44547</v>
      </c>
      <c r="G53" s="65">
        <v>44548</v>
      </c>
      <c r="H53" s="65">
        <v>44549</v>
      </c>
    </row>
    <row r="54" spans="1:8">
      <c r="A54" s="65">
        <v>51</v>
      </c>
      <c r="B54" s="65">
        <v>44550</v>
      </c>
      <c r="C54" s="65">
        <v>44551</v>
      </c>
      <c r="D54" s="65">
        <v>44552</v>
      </c>
      <c r="E54" s="65">
        <v>44553</v>
      </c>
      <c r="F54" s="65">
        <v>44554</v>
      </c>
      <c r="G54" s="65">
        <v>44555</v>
      </c>
      <c r="H54" s="65">
        <v>44556</v>
      </c>
    </row>
    <row r="55" spans="1:8">
      <c r="A55" s="65">
        <v>52</v>
      </c>
      <c r="B55" s="65">
        <v>44557</v>
      </c>
      <c r="C55" s="65">
        <v>44558</v>
      </c>
      <c r="D55" s="65">
        <v>44559</v>
      </c>
      <c r="E55" s="65">
        <v>44560</v>
      </c>
      <c r="F55" s="65">
        <v>44561</v>
      </c>
      <c r="G55" s="65">
        <v>44197</v>
      </c>
      <c r="H55" s="65">
        <v>44198</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1_Referenzwert</vt:lpstr>
      <vt:lpstr>2_Vergütungssatz</vt:lpstr>
      <vt:lpstr>3a_Ausgleichsbetrag_2020</vt:lpstr>
      <vt:lpstr>3a_Ausgleichsbetrag_2021</vt:lpstr>
      <vt:lpstr>4a_Nachberechnung</vt:lpstr>
      <vt:lpstr>Kalenderwochen 2020</vt:lpstr>
      <vt:lpstr>KW2021</vt:lpstr>
      <vt:lpstr>'1_Referenzwert'!Druckbereich</vt:lpstr>
      <vt:lpstr>'Kalenderwochen 2020'!Druckbereich</vt:lpstr>
    </vt:vector>
  </TitlesOfParts>
  <Company>GKV-Spitzenverband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file>